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5400" yWindow="7520" windowWidth="29920" windowHeight="19700" tabRatio="352" firstSheet="2" activeTab="2"/>
  </bookViews>
  <sheets>
    <sheet name="Cover" sheetId="28" r:id="rId1"/>
    <sheet name="Table of Content" sheetId="46" r:id="rId2"/>
    <sheet name="Table 1 Discipline Cost" sheetId="40" r:id="rId3"/>
    <sheet name="T-1 Cost to Educate" sheetId="39" r:id="rId4"/>
    <sheet name="Table 2 Student Faculty Ratios" sheetId="2" r:id="rId5"/>
    <sheet name="T-2A S-F Ratio AY-FY-18 " sheetId="1" r:id="rId6"/>
    <sheet name="T-2B SF Ratio Time of Day" sheetId="4" r:id="rId7"/>
    <sheet name="Table 3 Highest Enrolled Course" sheetId="5" r:id="rId8"/>
    <sheet name="T-3A 100 Highest Enrolled" sheetId="10" r:id="rId9"/>
    <sheet name="T-3B 50 Highest by Campus" sheetId="11" r:id="rId10"/>
    <sheet name="Table 4 Course Sections Offered" sheetId="9" r:id="rId11"/>
    <sheet name="T-4 Active and Cancelled Crses" sheetId="12" r:id="rId12"/>
    <sheet name="Table 5 Seat Capacity" sheetId="14" r:id="rId13"/>
    <sheet name="T-5A-By Campus" sheetId="15" r:id="rId14"/>
    <sheet name="T-5B Before Noon" sheetId="16" r:id="rId15"/>
    <sheet name="T-5C Afternoon " sheetId="17" r:id="rId16"/>
    <sheet name="T-5D Evening" sheetId="18" r:id="rId17"/>
    <sheet name="T-5E No-Time" sheetId="19" r:id="rId18"/>
    <sheet name="Table 6 Degree Program Enrlmnt" sheetId="13" r:id="rId19"/>
    <sheet name="T-6 Program Enrollment" sheetId="37" r:id="rId20"/>
    <sheet name="Table 7 Awards by Type" sheetId="20" r:id="rId21"/>
    <sheet name="T-7-Awards 2014-2018" sheetId="29" r:id="rId22"/>
    <sheet name="Table 8 Program Transfers" sheetId="21" r:id="rId23"/>
    <sheet name="T-8 FY18 Program Transfers" sheetId="36" r:id="rId24"/>
    <sheet name="Table 9 Four-Year GradTrns Rate" sheetId="23" r:id="rId25"/>
    <sheet name="T-9 Grad Transfer Rate" sheetId="35" r:id="rId26"/>
    <sheet name="Table 10 Credits &amp;Time to Award" sheetId="24" r:id="rId27"/>
    <sheet name="T-10 Credit Time to Award" sheetId="30" r:id="rId28"/>
    <sheet name="Table 11 Top Producing Awards" sheetId="25" r:id="rId29"/>
    <sheet name="T-11A Top Producing in FY18" sheetId="31" r:id="rId30"/>
    <sheet name="T-11B Top Producing 5-Yr Trend" sheetId="32" r:id="rId31"/>
    <sheet name="TBL12 Low Producing Awards" sheetId="26" r:id="rId32"/>
    <sheet name="T-12 Low Producing Awards" sheetId="33" r:id="rId33"/>
  </sheets>
  <definedNames>
    <definedName name="_2018_TK3_Top_enrollment_Course_List_Campus" localSheetId="2">#REF!</definedName>
    <definedName name="_2018_TK3_Top_enrollment_Course_List_Campus" localSheetId="12">#REF!</definedName>
    <definedName name="_2018_TK3_Top_enrollment_Course_List_Campus" localSheetId="1">#REF!</definedName>
    <definedName name="_2018_TK3_Top_enrollment_Course_List_Campus">#REF!</definedName>
    <definedName name="_xlnm._FilterDatabase" localSheetId="27" hidden="1">'T-10 Credit Time to Award'!$A$4:$G$68</definedName>
    <definedName name="_xlnm._FilterDatabase" localSheetId="29" hidden="1">'T-11A Top Producing in FY18'!$A$3:$I$67</definedName>
    <definedName name="_xlnm._FilterDatabase" localSheetId="5" hidden="1">'T-2A S-F Ratio AY-FY-18 '!$A$3:$W$96</definedName>
    <definedName name="_xlnm._FilterDatabase" localSheetId="6" hidden="1">'T-2B SF Ratio Time of Day'!$A$3:$N$96</definedName>
    <definedName name="_xlnm._FilterDatabase" localSheetId="11" hidden="1">'T-4 Active and Cancelled Crses'!$B$3:$AD$98</definedName>
    <definedName name="_xlnm._FilterDatabase" localSheetId="13" hidden="1">'T-5A-By Campus'!$A$3:$AD$97</definedName>
    <definedName name="_xlnm._FilterDatabase" localSheetId="14" hidden="1">'T-5B Before Noon'!$A$3:$AD$92</definedName>
    <definedName name="_xlnm._FilterDatabase" localSheetId="15" hidden="1">'T-5C Afternoon '!$H$3:$AD$97</definedName>
    <definedName name="_xlnm._FilterDatabase" localSheetId="16" hidden="1">'T-5D Evening'!$A$3:$AD$86</definedName>
    <definedName name="_xlnm._FilterDatabase" localSheetId="17" hidden="1">'T-5E No-Time'!$A$3:$AD$97</definedName>
    <definedName name="_xlnm._FilterDatabase" localSheetId="19" hidden="1">'T-6 Program Enrollment'!$A$3:$L$354</definedName>
    <definedName name="_xlnm._FilterDatabase" localSheetId="23" hidden="1">'T-8 FY18 Program Transfers'!$A$2:$G$161</definedName>
    <definedName name="_xlnm._FilterDatabase" localSheetId="25" hidden="1">'T-9 Grad Transfer Rate'!$A$3:$J$180</definedName>
    <definedName name="AA" localSheetId="2">#REF!</definedName>
    <definedName name="AA" localSheetId="1">#REF!</definedName>
    <definedName name="AA">#REF!</definedName>
    <definedName name="AAA" localSheetId="21">#REF!</definedName>
    <definedName name="AAA" localSheetId="25">#REF!</definedName>
    <definedName name="AAA" localSheetId="2">#REF!</definedName>
    <definedName name="AAA" localSheetId="7">#REF!</definedName>
    <definedName name="AAA" localSheetId="10">#REF!</definedName>
    <definedName name="AAA" localSheetId="12">#REF!</definedName>
    <definedName name="AAA" localSheetId="1">#REF!</definedName>
    <definedName name="AAA">#REF!</definedName>
    <definedName name="AY_18_data">'T-2A S-F Ratio AY-FY-18 '!$A$4:$F$93</definedName>
    <definedName name="Cain_Scorecard_transfers_who_grad" localSheetId="21">#REF!</definedName>
    <definedName name="Cain_Scorecard_transfers_who_grad" localSheetId="25">#REF!</definedName>
    <definedName name="Cain_Scorecard_transfers_who_grad" localSheetId="2">#REF!</definedName>
    <definedName name="Cain_Scorecard_transfers_who_grad" localSheetId="7">#REF!</definedName>
    <definedName name="Cain_Scorecard_transfers_who_grad" localSheetId="10">#REF!</definedName>
    <definedName name="Cain_Scorecard_transfers_who_grad" localSheetId="12">#REF!</definedName>
    <definedName name="Cain_Scorecard_transfers_who_grad" localSheetId="1">#REF!</definedName>
    <definedName name="Cain_Scorecard_transfers_who_grad">#REF!</definedName>
    <definedName name="grad" localSheetId="2">#REF!</definedName>
    <definedName name="grad" localSheetId="1">#REF!</definedName>
    <definedName name="grad">#REF!</definedName>
    <definedName name="High" localSheetId="2">#REF!</definedName>
    <definedName name="High" localSheetId="12">#REF!</definedName>
    <definedName name="High" localSheetId="1">#REF!</definedName>
    <definedName name="High">#REF!</definedName>
    <definedName name="HIGHEST" localSheetId="21">#REF!</definedName>
    <definedName name="HIGHEST" localSheetId="25">#REF!</definedName>
    <definedName name="HIGHEST" localSheetId="2">#REF!</definedName>
    <definedName name="HIGHEST" localSheetId="7">#REF!</definedName>
    <definedName name="HIGHEST" localSheetId="10">#REF!</definedName>
    <definedName name="HIGHEST" localSheetId="12">#REF!</definedName>
    <definedName name="HIGHEST" localSheetId="1">#REF!</definedName>
    <definedName name="HIGHEST">#REF!</definedName>
    <definedName name="_xlnm.Print_Area" localSheetId="21">'T-7-Awards 2014-2018'!$A$1:$L$141</definedName>
    <definedName name="_xlnm.Print_Area" localSheetId="2">'Table 1 Discipline Cost'!$A$1:$H$39</definedName>
    <definedName name="_xlnm.Print_Area" localSheetId="4">'Table 2 Student Faculty Ratios'!$A$1:$H$39</definedName>
    <definedName name="_xlnm.Print_Area" localSheetId="7">'Table 3 Highest Enrolled Course'!$A$1:$H$39</definedName>
    <definedName name="_xlnm.Print_Area" localSheetId="10">'Table 4 Course Sections Offered'!$A$1:$H$39</definedName>
    <definedName name="_xlnm.Print_Area" localSheetId="12">'Table 5 Seat Capacity'!$A$1:$H$39</definedName>
    <definedName name="_xlnm.Print_Titles" localSheetId="11">'T-4 Active and Cancelled Crses'!$1:$3</definedName>
    <definedName name="_xlnm.Print_Titles" localSheetId="13">'T-5A-By Campus'!$1:$3</definedName>
    <definedName name="_xlnm.Print_Titles" localSheetId="14">'T-5B Before Noon'!$1:$3</definedName>
    <definedName name="_xlnm.Print_Titles" localSheetId="15">'T-5C Afternoon '!$1:$3</definedName>
    <definedName name="_xlnm.Print_Titles" localSheetId="16">'T-5D Evening'!$1:$2</definedName>
    <definedName name="_xlnm.Print_Titles" localSheetId="17">'T-5E No-Time'!$1:$3</definedName>
    <definedName name="_xlnm.Print_Titles" localSheetId="21">'T-7-Awards 2014-2018'!$1:$3</definedName>
    <definedName name="Testing">'T-8 FY18 Program Transfers'!$A$2:$D$160</definedName>
    <definedName name="x" localSheetId="2">#REF!</definedName>
    <definedName name="x" localSheetId="1">#REF!</definedName>
    <definedName name="x">#REF!</definedName>
    <definedName name="y" localSheetId="2">#REF!</definedName>
    <definedName name="y" localSheetId="1">#REF!</definedName>
    <definedName name="y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9" i="29" l="1"/>
  <c r="J80" i="29"/>
  <c r="J81" i="29"/>
  <c r="J82" i="29"/>
  <c r="J83" i="29"/>
  <c r="J84" i="29"/>
  <c r="J85" i="29"/>
  <c r="J86" i="29"/>
  <c r="J87" i="29"/>
  <c r="J88" i="29"/>
  <c r="J89" i="29"/>
  <c r="J90" i="29"/>
  <c r="J91" i="29"/>
  <c r="J92" i="29"/>
  <c r="J93" i="29"/>
  <c r="J94" i="29"/>
  <c r="J95" i="29"/>
  <c r="J96" i="29"/>
  <c r="J97" i="29"/>
  <c r="J98" i="29"/>
  <c r="J99" i="29"/>
  <c r="J100" i="29"/>
  <c r="J101" i="29"/>
  <c r="J102" i="29"/>
  <c r="J103" i="29"/>
  <c r="J104" i="29"/>
  <c r="J105" i="29"/>
  <c r="G106" i="29"/>
  <c r="J106" i="29"/>
  <c r="J107" i="29"/>
  <c r="J108" i="29"/>
  <c r="J109" i="29"/>
  <c r="J110" i="29"/>
  <c r="J111" i="29"/>
  <c r="J112" i="29"/>
  <c r="J113" i="29"/>
  <c r="J114" i="29"/>
  <c r="J115" i="29"/>
  <c r="J116" i="29"/>
  <c r="J117" i="29"/>
  <c r="J118" i="29"/>
  <c r="J119" i="29"/>
  <c r="J120" i="29"/>
  <c r="J121" i="29"/>
  <c r="J122" i="29"/>
  <c r="J123" i="29"/>
  <c r="J124" i="29"/>
  <c r="J125" i="29"/>
  <c r="J126" i="29"/>
  <c r="J127" i="29"/>
  <c r="J78" i="29"/>
  <c r="K78" i="29"/>
  <c r="J50" i="32"/>
  <c r="K39" i="32"/>
  <c r="V98" i="17"/>
  <c r="D9" i="39"/>
  <c r="E9" i="39"/>
  <c r="F9" i="39"/>
  <c r="H4" i="35"/>
  <c r="E4" i="35"/>
  <c r="I4" i="35"/>
  <c r="F4" i="35"/>
  <c r="G4" i="35"/>
  <c r="J4" i="35"/>
  <c r="G19" i="39"/>
  <c r="V98" i="19"/>
  <c r="V110" i="19"/>
  <c r="L98" i="17"/>
  <c r="V93" i="16"/>
  <c r="AA99" i="15"/>
  <c r="Q99" i="15"/>
  <c r="R99" i="39"/>
  <c r="P99" i="39"/>
  <c r="O99" i="39"/>
  <c r="Q99" i="39"/>
  <c r="G99" i="39"/>
  <c r="E99" i="39"/>
  <c r="D99" i="39"/>
  <c r="H99" i="39"/>
  <c r="I98" i="39"/>
  <c r="J98" i="39"/>
  <c r="T97" i="39"/>
  <c r="U97" i="39"/>
  <c r="I97" i="39"/>
  <c r="J97" i="39"/>
  <c r="T96" i="39"/>
  <c r="U96" i="39"/>
  <c r="I96" i="39"/>
  <c r="J96" i="39"/>
  <c r="R93" i="39"/>
  <c r="P93" i="39"/>
  <c r="O93" i="39"/>
  <c r="Q93" i="39"/>
  <c r="G93" i="39"/>
  <c r="E93" i="39"/>
  <c r="D93" i="39"/>
  <c r="T92" i="39"/>
  <c r="U92" i="39"/>
  <c r="I92" i="39"/>
  <c r="J92" i="39"/>
  <c r="T91" i="39"/>
  <c r="T93" i="39"/>
  <c r="U93" i="39"/>
  <c r="I91" i="39"/>
  <c r="J91" i="39"/>
  <c r="I93" i="39"/>
  <c r="R88" i="39"/>
  <c r="P88" i="39"/>
  <c r="O88" i="39"/>
  <c r="G88" i="39"/>
  <c r="E88" i="39"/>
  <c r="D88" i="39"/>
  <c r="H88" i="39"/>
  <c r="T87" i="39"/>
  <c r="U87" i="39"/>
  <c r="I87" i="39"/>
  <c r="J87" i="39"/>
  <c r="T86" i="39"/>
  <c r="T88" i="39"/>
  <c r="I86" i="39"/>
  <c r="I88" i="39"/>
  <c r="J88" i="39"/>
  <c r="R83" i="39"/>
  <c r="P83" i="39"/>
  <c r="O83" i="39"/>
  <c r="S83" i="39"/>
  <c r="G83" i="39"/>
  <c r="E83" i="39"/>
  <c r="D83" i="39"/>
  <c r="T82" i="39"/>
  <c r="I82" i="39"/>
  <c r="T81" i="39"/>
  <c r="U81" i="39"/>
  <c r="I81" i="39"/>
  <c r="J81" i="39"/>
  <c r="T80" i="39"/>
  <c r="U80" i="39"/>
  <c r="I80" i="39"/>
  <c r="J80" i="39"/>
  <c r="T79" i="39"/>
  <c r="U79" i="39"/>
  <c r="I79" i="39"/>
  <c r="J79" i="39"/>
  <c r="T78" i="39"/>
  <c r="U78" i="39"/>
  <c r="I78" i="39"/>
  <c r="J78" i="39"/>
  <c r="T77" i="39"/>
  <c r="U77" i="39"/>
  <c r="I77" i="39"/>
  <c r="J77" i="39"/>
  <c r="T76" i="39"/>
  <c r="T83" i="39"/>
  <c r="U83" i="39"/>
  <c r="I76" i="39"/>
  <c r="I83" i="39"/>
  <c r="T73" i="39"/>
  <c r="U73" i="39"/>
  <c r="I73" i="39"/>
  <c r="J73" i="39"/>
  <c r="R70" i="39"/>
  <c r="P70" i="39"/>
  <c r="O70" i="39"/>
  <c r="G70" i="39"/>
  <c r="E70" i="39"/>
  <c r="D70" i="39"/>
  <c r="T69" i="39"/>
  <c r="U69" i="39"/>
  <c r="I69" i="39"/>
  <c r="J69" i="39"/>
  <c r="T68" i="39"/>
  <c r="U68" i="39"/>
  <c r="I68" i="39"/>
  <c r="J68" i="39"/>
  <c r="T67" i="39"/>
  <c r="U67" i="39"/>
  <c r="I67" i="39"/>
  <c r="J67" i="39"/>
  <c r="T66" i="39"/>
  <c r="U66" i="39"/>
  <c r="I66" i="39"/>
  <c r="J66" i="39"/>
  <c r="T65" i="39"/>
  <c r="U65" i="39"/>
  <c r="I65" i="39"/>
  <c r="J65" i="39"/>
  <c r="T64" i="39"/>
  <c r="U64" i="39"/>
  <c r="I64" i="39"/>
  <c r="J64" i="39"/>
  <c r="T63" i="39"/>
  <c r="U63" i="39"/>
  <c r="I63" i="39"/>
  <c r="J63" i="39"/>
  <c r="T62" i="39"/>
  <c r="U62" i="39"/>
  <c r="I62" i="39"/>
  <c r="R59" i="39"/>
  <c r="P59" i="39"/>
  <c r="O59" i="39"/>
  <c r="G59" i="39"/>
  <c r="E59" i="39"/>
  <c r="D59" i="39"/>
  <c r="F59" i="39"/>
  <c r="T58" i="39"/>
  <c r="U58" i="39"/>
  <c r="I58" i="39"/>
  <c r="J58" i="39"/>
  <c r="T57" i="39"/>
  <c r="U57" i="39"/>
  <c r="I57" i="39"/>
  <c r="J57" i="39"/>
  <c r="T56" i="39"/>
  <c r="U56" i="39"/>
  <c r="I56" i="39"/>
  <c r="J56" i="39"/>
  <c r="T55" i="39"/>
  <c r="U55" i="39"/>
  <c r="I55" i="39"/>
  <c r="J55" i="39"/>
  <c r="T54" i="39"/>
  <c r="U54" i="39"/>
  <c r="I54" i="39"/>
  <c r="J54" i="39"/>
  <c r="T53" i="39"/>
  <c r="U53" i="39"/>
  <c r="I53" i="39"/>
  <c r="J53" i="39"/>
  <c r="T52" i="39"/>
  <c r="U52" i="39"/>
  <c r="I52" i="39"/>
  <c r="J52" i="39"/>
  <c r="T51" i="39"/>
  <c r="U51" i="39"/>
  <c r="I51" i="39"/>
  <c r="J51" i="39"/>
  <c r="T50" i="39"/>
  <c r="U50" i="39"/>
  <c r="I50" i="39"/>
  <c r="J50" i="39"/>
  <c r="T49" i="39"/>
  <c r="U49" i="39"/>
  <c r="I49" i="39"/>
  <c r="J49" i="39"/>
  <c r="T48" i="39"/>
  <c r="U48" i="39"/>
  <c r="I48" i="39"/>
  <c r="J48" i="39"/>
  <c r="T47" i="39"/>
  <c r="U47" i="39"/>
  <c r="T59" i="39"/>
  <c r="I47" i="39"/>
  <c r="J47" i="39"/>
  <c r="R44" i="39"/>
  <c r="P44" i="39"/>
  <c r="O44" i="39"/>
  <c r="I37" i="39"/>
  <c r="I38" i="39"/>
  <c r="I39" i="39"/>
  <c r="I40" i="39"/>
  <c r="I41" i="39"/>
  <c r="I42" i="39"/>
  <c r="I43" i="39"/>
  <c r="I44" i="39"/>
  <c r="G44" i="39"/>
  <c r="E44" i="39"/>
  <c r="D44" i="39"/>
  <c r="T43" i="39"/>
  <c r="U43" i="39"/>
  <c r="J43" i="39"/>
  <c r="T42" i="39"/>
  <c r="U42" i="39"/>
  <c r="J42" i="39"/>
  <c r="T41" i="39"/>
  <c r="U41" i="39"/>
  <c r="J41" i="39"/>
  <c r="T40" i="39"/>
  <c r="U40" i="39"/>
  <c r="J40" i="39"/>
  <c r="T39" i="39"/>
  <c r="U39" i="39"/>
  <c r="J39" i="39"/>
  <c r="T38" i="39"/>
  <c r="U38" i="39"/>
  <c r="J38" i="39"/>
  <c r="T37" i="39"/>
  <c r="U37" i="39"/>
  <c r="T44" i="39"/>
  <c r="U44" i="39"/>
  <c r="J37" i="39"/>
  <c r="R34" i="39"/>
  <c r="P34" i="39"/>
  <c r="O34" i="39"/>
  <c r="S34" i="39"/>
  <c r="G34" i="39"/>
  <c r="E34" i="39"/>
  <c r="D34" i="39"/>
  <c r="H34" i="39"/>
  <c r="T33" i="39"/>
  <c r="U33" i="39"/>
  <c r="I33" i="39"/>
  <c r="J33" i="39"/>
  <c r="T32" i="39"/>
  <c r="U32" i="39"/>
  <c r="I32" i="39"/>
  <c r="J32" i="39"/>
  <c r="T31" i="39"/>
  <c r="U31" i="39"/>
  <c r="I31" i="39"/>
  <c r="J31" i="39"/>
  <c r="T30" i="39"/>
  <c r="U30" i="39"/>
  <c r="I30" i="39"/>
  <c r="J30" i="39"/>
  <c r="T29" i="39"/>
  <c r="U29" i="39"/>
  <c r="I29" i="39"/>
  <c r="J29" i="39"/>
  <c r="T28" i="39"/>
  <c r="U28" i="39"/>
  <c r="I28" i="39"/>
  <c r="J28" i="39"/>
  <c r="T27" i="39"/>
  <c r="U27" i="39"/>
  <c r="I27" i="39"/>
  <c r="J27" i="39"/>
  <c r="T26" i="39"/>
  <c r="U26" i="39"/>
  <c r="I26" i="39"/>
  <c r="J26" i="39"/>
  <c r="T25" i="39"/>
  <c r="U25" i="39"/>
  <c r="T34" i="39"/>
  <c r="I25" i="39"/>
  <c r="I34" i="39"/>
  <c r="T22" i="39"/>
  <c r="U22" i="39"/>
  <c r="I22" i="39"/>
  <c r="R19" i="39"/>
  <c r="O19" i="39"/>
  <c r="P19" i="39"/>
  <c r="Q19" i="39"/>
  <c r="E19" i="39"/>
  <c r="D19" i="39"/>
  <c r="T18" i="39"/>
  <c r="U18" i="39"/>
  <c r="I18" i="39"/>
  <c r="J18" i="39"/>
  <c r="T17" i="39"/>
  <c r="U17" i="39"/>
  <c r="I17" i="39"/>
  <c r="J17" i="39"/>
  <c r="T16" i="39"/>
  <c r="U16" i="39"/>
  <c r="I16" i="39"/>
  <c r="J16" i="39"/>
  <c r="T15" i="39"/>
  <c r="U15" i="39"/>
  <c r="I15" i="39"/>
  <c r="J15" i="39"/>
  <c r="T14" i="39"/>
  <c r="U14" i="39"/>
  <c r="I14" i="39"/>
  <c r="J14" i="39"/>
  <c r="T13" i="39"/>
  <c r="U13" i="39"/>
  <c r="I13" i="39"/>
  <c r="J13" i="39"/>
  <c r="T12" i="39"/>
  <c r="T19" i="39"/>
  <c r="U19" i="39"/>
  <c r="I12" i="39"/>
  <c r="R9" i="39"/>
  <c r="P9" i="39"/>
  <c r="O9" i="39"/>
  <c r="G9" i="39"/>
  <c r="T8" i="39"/>
  <c r="U8" i="39"/>
  <c r="I8" i="39"/>
  <c r="J8" i="39"/>
  <c r="T7" i="39"/>
  <c r="U7" i="39"/>
  <c r="I7" i="39"/>
  <c r="J7" i="39"/>
  <c r="T6" i="39"/>
  <c r="U6" i="39"/>
  <c r="I6" i="39"/>
  <c r="J6" i="39"/>
  <c r="T5" i="39"/>
  <c r="U5" i="39"/>
  <c r="I5" i="39"/>
  <c r="J5" i="39"/>
  <c r="T4" i="39"/>
  <c r="U4" i="39"/>
  <c r="T9" i="39"/>
  <c r="I4" i="39"/>
  <c r="J4" i="39"/>
  <c r="I9" i="39"/>
  <c r="J9" i="39"/>
  <c r="I19" i="39"/>
  <c r="I70" i="39"/>
  <c r="H70" i="39"/>
  <c r="U34" i="39"/>
  <c r="I99" i="39"/>
  <c r="U12" i="39"/>
  <c r="T70" i="39"/>
  <c r="U91" i="39"/>
  <c r="S99" i="39"/>
  <c r="I59" i="39"/>
  <c r="J59" i="39"/>
  <c r="S19" i="39"/>
  <c r="J25" i="39"/>
  <c r="Q44" i="39"/>
  <c r="S70" i="39"/>
  <c r="H83" i="39"/>
  <c r="H93" i="39"/>
  <c r="H19" i="39"/>
  <c r="J19" i="39"/>
  <c r="H9" i="39"/>
  <c r="U9" i="39"/>
  <c r="J12" i="39"/>
  <c r="J22" i="39"/>
  <c r="Q34" i="39"/>
  <c r="J44" i="39"/>
  <c r="H44" i="39"/>
  <c r="F44" i="39"/>
  <c r="S44" i="39"/>
  <c r="H59" i="39"/>
  <c r="J62" i="39"/>
  <c r="U70" i="39"/>
  <c r="U76" i="39"/>
  <c r="J86" i="39"/>
  <c r="J99" i="39"/>
  <c r="S98" i="39"/>
  <c r="Q70" i="39"/>
  <c r="Q83" i="39"/>
  <c r="F88" i="39"/>
  <c r="F99" i="39"/>
  <c r="J76" i="39"/>
  <c r="U86" i="39"/>
  <c r="S93" i="39"/>
  <c r="T98" i="39"/>
  <c r="U98" i="39"/>
  <c r="U88" i="39"/>
  <c r="U59" i="39"/>
  <c r="S59" i="39"/>
  <c r="S88" i="39"/>
  <c r="F19" i="39"/>
  <c r="F34" i="39"/>
  <c r="J34" i="39"/>
  <c r="F70" i="39"/>
  <c r="J70" i="39"/>
  <c r="F83" i="39"/>
  <c r="J83" i="39"/>
  <c r="F93" i="39"/>
  <c r="J93" i="39"/>
  <c r="S9" i="39"/>
  <c r="Q9" i="39"/>
  <c r="Q59" i="39"/>
  <c r="Q88" i="39"/>
  <c r="E161" i="36"/>
  <c r="E160" i="36"/>
  <c r="E159" i="36"/>
  <c r="E158" i="36"/>
  <c r="E157" i="36"/>
  <c r="E156" i="36"/>
  <c r="E155" i="36"/>
  <c r="E154" i="36"/>
  <c r="E153" i="36"/>
  <c r="E152" i="36"/>
  <c r="E151" i="36"/>
  <c r="E150" i="36"/>
  <c r="E149" i="36"/>
  <c r="E148" i="36"/>
  <c r="E147" i="36"/>
  <c r="E146" i="36"/>
  <c r="E145" i="36"/>
  <c r="E144" i="36"/>
  <c r="E143" i="36"/>
  <c r="E142" i="36"/>
  <c r="E141" i="36"/>
  <c r="E140" i="36"/>
  <c r="E139" i="36"/>
  <c r="E138" i="36"/>
  <c r="E137" i="36"/>
  <c r="E136" i="36"/>
  <c r="E135" i="36"/>
  <c r="E134" i="36"/>
  <c r="E133" i="36"/>
  <c r="E132" i="36"/>
  <c r="E131" i="36"/>
  <c r="E130" i="36"/>
  <c r="E129" i="36"/>
  <c r="E128" i="36"/>
  <c r="E127" i="36"/>
  <c r="E126" i="36"/>
  <c r="E125" i="36"/>
  <c r="E124" i="36"/>
  <c r="E123" i="36"/>
  <c r="E122" i="36"/>
  <c r="E121" i="36"/>
  <c r="E120" i="36"/>
  <c r="E119" i="36"/>
  <c r="E118" i="36"/>
  <c r="E117" i="36"/>
  <c r="E116" i="36"/>
  <c r="E115" i="36"/>
  <c r="E114" i="36"/>
  <c r="E113" i="36"/>
  <c r="E112" i="36"/>
  <c r="E111" i="36"/>
  <c r="E110" i="36"/>
  <c r="E109" i="36"/>
  <c r="E108" i="36"/>
  <c r="E107" i="36"/>
  <c r="E106" i="36"/>
  <c r="E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E3" i="36"/>
  <c r="T99" i="39"/>
  <c r="U99" i="39"/>
  <c r="I180" i="35"/>
  <c r="J180" i="35"/>
  <c r="I179" i="35"/>
  <c r="J179" i="35"/>
  <c r="I178" i="35"/>
  <c r="J178" i="35"/>
  <c r="I177" i="35"/>
  <c r="J177" i="35"/>
  <c r="J176" i="35"/>
  <c r="I175" i="35"/>
  <c r="J175" i="35"/>
  <c r="I174" i="35"/>
  <c r="J174" i="35"/>
  <c r="I172" i="35"/>
  <c r="J172" i="35"/>
  <c r="I170" i="35"/>
  <c r="J170" i="35"/>
  <c r="I169" i="35"/>
  <c r="J169" i="35"/>
  <c r="I168" i="35"/>
  <c r="G168" i="35"/>
  <c r="J168" i="35"/>
  <c r="I167" i="35"/>
  <c r="J167" i="35"/>
  <c r="I166" i="35"/>
  <c r="J166" i="35"/>
  <c r="I165" i="35"/>
  <c r="J165" i="35"/>
  <c r="I164" i="35"/>
  <c r="G164" i="35"/>
  <c r="I163" i="35"/>
  <c r="G163" i="35"/>
  <c r="J163" i="35"/>
  <c r="I162" i="35"/>
  <c r="G162" i="35"/>
  <c r="I161" i="35"/>
  <c r="G161" i="35"/>
  <c r="I160" i="35"/>
  <c r="G160" i="35"/>
  <c r="I159" i="35"/>
  <c r="G159" i="35"/>
  <c r="I158" i="35"/>
  <c r="G158" i="35"/>
  <c r="I156" i="35"/>
  <c r="J156" i="35"/>
  <c r="I155" i="35"/>
  <c r="G155" i="35"/>
  <c r="I154" i="35"/>
  <c r="G154" i="35"/>
  <c r="I153" i="35"/>
  <c r="J153" i="35"/>
  <c r="I152" i="35"/>
  <c r="G152" i="35"/>
  <c r="I151" i="35"/>
  <c r="G151" i="35"/>
  <c r="I150" i="35"/>
  <c r="J150" i="35"/>
  <c r="I149" i="35"/>
  <c r="G149" i="35"/>
  <c r="I148" i="35"/>
  <c r="J148" i="35"/>
  <c r="I147" i="35"/>
  <c r="G147" i="35"/>
  <c r="I146" i="35"/>
  <c r="J146" i="35"/>
  <c r="J145" i="35"/>
  <c r="I144" i="35"/>
  <c r="G144" i="35"/>
  <c r="I143" i="35"/>
  <c r="G143" i="35"/>
  <c r="I142" i="35"/>
  <c r="J142" i="35"/>
  <c r="I141" i="35"/>
  <c r="J141" i="35"/>
  <c r="I139" i="35"/>
  <c r="J139" i="35"/>
  <c r="I138" i="35"/>
  <c r="J138" i="35"/>
  <c r="I136" i="35"/>
  <c r="G136" i="35"/>
  <c r="I134" i="35"/>
  <c r="J134" i="35"/>
  <c r="I133" i="35"/>
  <c r="J133" i="35"/>
  <c r="I132" i="35"/>
  <c r="J132" i="35"/>
  <c r="I131" i="35"/>
  <c r="J131" i="35"/>
  <c r="I129" i="35"/>
  <c r="J129" i="35"/>
  <c r="I128" i="35"/>
  <c r="J128" i="35"/>
  <c r="I127" i="35"/>
  <c r="G127" i="35"/>
  <c r="I126" i="35"/>
  <c r="G126" i="35"/>
  <c r="I125" i="35"/>
  <c r="J125" i="35"/>
  <c r="I124" i="35"/>
  <c r="J124" i="35"/>
  <c r="I123" i="35"/>
  <c r="G123" i="35"/>
  <c r="I122" i="35"/>
  <c r="J122" i="35"/>
  <c r="I121" i="35"/>
  <c r="G121" i="35"/>
  <c r="I120" i="35"/>
  <c r="G120" i="35"/>
  <c r="I118" i="35"/>
  <c r="G118" i="35"/>
  <c r="I117" i="35"/>
  <c r="G117" i="35"/>
  <c r="I116" i="35"/>
  <c r="J116" i="35"/>
  <c r="I115" i="35"/>
  <c r="G115" i="35"/>
  <c r="I114" i="35"/>
  <c r="J114" i="35"/>
  <c r="I112" i="35"/>
  <c r="J112" i="35"/>
  <c r="I111" i="35"/>
  <c r="J111" i="35"/>
  <c r="G110" i="35"/>
  <c r="J110" i="35"/>
  <c r="I107" i="35"/>
  <c r="J107" i="35"/>
  <c r="I106" i="35"/>
  <c r="G106" i="35"/>
  <c r="I105" i="35"/>
  <c r="J105" i="35"/>
  <c r="I104" i="35"/>
  <c r="G104" i="35"/>
  <c r="I103" i="35"/>
  <c r="G103" i="35"/>
  <c r="I102" i="35"/>
  <c r="G102" i="35"/>
  <c r="J102" i="35"/>
  <c r="I100" i="35"/>
  <c r="J100" i="35"/>
  <c r="I98" i="35"/>
  <c r="J98" i="35"/>
  <c r="I97" i="35"/>
  <c r="J97" i="35"/>
  <c r="I96" i="35"/>
  <c r="J96" i="35"/>
  <c r="I94" i="35"/>
  <c r="J94" i="35"/>
  <c r="I92" i="35"/>
  <c r="G92" i="35"/>
  <c r="I91" i="35"/>
  <c r="G91" i="35"/>
  <c r="I90" i="35"/>
  <c r="J90" i="35"/>
  <c r="I89" i="35"/>
  <c r="J89" i="35"/>
  <c r="I88" i="35"/>
  <c r="J88" i="35"/>
  <c r="I87" i="35"/>
  <c r="G87" i="35"/>
  <c r="I86" i="35"/>
  <c r="J86" i="35"/>
  <c r="I85" i="35"/>
  <c r="J85" i="35"/>
  <c r="I84" i="35"/>
  <c r="G84" i="35"/>
  <c r="I83" i="35"/>
  <c r="J83" i="35"/>
  <c r="I82" i="35"/>
  <c r="G82" i="35"/>
  <c r="I81" i="35"/>
  <c r="G81" i="35"/>
  <c r="J81" i="35"/>
  <c r="I80" i="35"/>
  <c r="J80" i="35"/>
  <c r="I79" i="35"/>
  <c r="J79" i="35"/>
  <c r="I78" i="35"/>
  <c r="J78" i="35"/>
  <c r="I76" i="35"/>
  <c r="G76" i="35"/>
  <c r="I75" i="35"/>
  <c r="J75" i="35"/>
  <c r="I71" i="35"/>
  <c r="J71" i="35"/>
  <c r="I68" i="35"/>
  <c r="J68" i="35"/>
  <c r="I67" i="35"/>
  <c r="J67" i="35"/>
  <c r="I66" i="35"/>
  <c r="J66" i="35"/>
  <c r="I65" i="35"/>
  <c r="J65" i="35"/>
  <c r="I64" i="35"/>
  <c r="J64" i="35"/>
  <c r="I63" i="35"/>
  <c r="J63" i="35"/>
  <c r="G61" i="35"/>
  <c r="J61" i="35"/>
  <c r="G58" i="35"/>
  <c r="J58" i="35"/>
  <c r="I54" i="35"/>
  <c r="G54" i="35"/>
  <c r="I53" i="35"/>
  <c r="J53" i="35"/>
  <c r="I52" i="35"/>
  <c r="G52" i="35"/>
  <c r="I51" i="35"/>
  <c r="J51" i="35"/>
  <c r="I50" i="35"/>
  <c r="G50" i="35"/>
  <c r="I49" i="35"/>
  <c r="J49" i="35"/>
  <c r="I48" i="35"/>
  <c r="G48" i="35"/>
  <c r="I47" i="35"/>
  <c r="J47" i="35"/>
  <c r="I46" i="35"/>
  <c r="J46" i="35"/>
  <c r="I43" i="35"/>
  <c r="J43" i="35"/>
  <c r="I42" i="35"/>
  <c r="J42" i="35"/>
  <c r="I40" i="35"/>
  <c r="G40" i="35"/>
  <c r="I39" i="35"/>
  <c r="G39" i="35"/>
  <c r="I38" i="35"/>
  <c r="J38" i="35"/>
  <c r="I37" i="35"/>
  <c r="J37" i="35"/>
  <c r="I36" i="35"/>
  <c r="J36" i="35"/>
  <c r="I35" i="35"/>
  <c r="J35" i="35"/>
  <c r="I34" i="35"/>
  <c r="G34" i="35"/>
  <c r="I33" i="35"/>
  <c r="J33" i="35"/>
  <c r="I32" i="35"/>
  <c r="J32" i="35"/>
  <c r="G31" i="35"/>
  <c r="J31" i="35"/>
  <c r="I30" i="35"/>
  <c r="J30" i="35"/>
  <c r="I29" i="35"/>
  <c r="J29" i="35"/>
  <c r="I27" i="35"/>
  <c r="J27" i="35"/>
  <c r="I26" i="35"/>
  <c r="J26" i="35"/>
  <c r="I25" i="35"/>
  <c r="J25" i="35"/>
  <c r="I24" i="35"/>
  <c r="J24" i="35"/>
  <c r="I23" i="35"/>
  <c r="J23" i="35"/>
  <c r="I22" i="35"/>
  <c r="J22" i="35"/>
  <c r="I19" i="35"/>
  <c r="G19" i="35"/>
  <c r="I18" i="35"/>
  <c r="J18" i="35"/>
  <c r="I17" i="35"/>
  <c r="J17" i="35"/>
  <c r="J16" i="35"/>
  <c r="J15" i="35"/>
  <c r="J14" i="35"/>
  <c r="I13" i="35"/>
  <c r="J13" i="35"/>
  <c r="I12" i="35"/>
  <c r="J12" i="35"/>
  <c r="G11" i="35"/>
  <c r="J11" i="35"/>
  <c r="G10" i="35"/>
  <c r="J10" i="35"/>
  <c r="I9" i="35"/>
  <c r="J9" i="35"/>
  <c r="I8" i="35"/>
  <c r="J8" i="35"/>
  <c r="I7" i="35"/>
  <c r="J7" i="35"/>
  <c r="I6" i="35"/>
  <c r="G6" i="35"/>
  <c r="I5" i="35"/>
  <c r="J5" i="35"/>
  <c r="J147" i="35"/>
  <c r="J149" i="35"/>
  <c r="J160" i="35"/>
  <c r="J164" i="35"/>
  <c r="J6" i="35"/>
  <c r="J54" i="35"/>
  <c r="J91" i="35"/>
  <c r="J103" i="35"/>
  <c r="J115" i="35"/>
  <c r="J127" i="35"/>
  <c r="J136" i="35"/>
  <c r="J152" i="35"/>
  <c r="J34" i="35"/>
  <c r="J50" i="35"/>
  <c r="J52" i="35"/>
  <c r="J117" i="35"/>
  <c r="J151" i="35"/>
  <c r="J155" i="35"/>
  <c r="J19" i="35"/>
  <c r="J118" i="35"/>
  <c r="J121" i="35"/>
  <c r="J123" i="35"/>
  <c r="J84" i="35"/>
  <c r="J40" i="35"/>
  <c r="J48" i="35"/>
  <c r="J76" i="35"/>
  <c r="J82" i="35"/>
  <c r="J126" i="35"/>
  <c r="J144" i="35"/>
  <c r="J154" i="35"/>
  <c r="J159" i="35"/>
  <c r="J161" i="35"/>
  <c r="J87" i="35"/>
  <c r="J92" i="35"/>
  <c r="J104" i="35"/>
  <c r="J106" i="35"/>
  <c r="J120" i="35"/>
  <c r="J158" i="35"/>
  <c r="J39" i="35"/>
  <c r="J143" i="35"/>
  <c r="J162" i="35"/>
  <c r="G3" i="33"/>
  <c r="E3" i="33"/>
  <c r="F3" i="33"/>
  <c r="G36" i="32"/>
  <c r="E36" i="32"/>
  <c r="F36" i="32"/>
  <c r="G35" i="32"/>
  <c r="E35" i="32"/>
  <c r="F35" i="32"/>
  <c r="G34" i="32"/>
  <c r="E34" i="32"/>
  <c r="F34" i="32"/>
  <c r="G33" i="32"/>
  <c r="E33" i="32"/>
  <c r="F33" i="32"/>
  <c r="G32" i="32"/>
  <c r="E32" i="32"/>
  <c r="F32" i="32"/>
  <c r="G31" i="32"/>
  <c r="E31" i="32"/>
  <c r="F31" i="32"/>
  <c r="G30" i="32"/>
  <c r="E30" i="32"/>
  <c r="F30" i="32"/>
  <c r="G29" i="32"/>
  <c r="E29" i="32"/>
  <c r="F29" i="32"/>
  <c r="G28" i="32"/>
  <c r="E28" i="32"/>
  <c r="F28" i="32"/>
  <c r="G27" i="32"/>
  <c r="E27" i="32"/>
  <c r="F27" i="32"/>
  <c r="K26" i="32"/>
  <c r="E26" i="32"/>
  <c r="F26" i="32"/>
  <c r="G26" i="32"/>
  <c r="G25" i="32"/>
  <c r="E25" i="32"/>
  <c r="F25" i="32"/>
  <c r="G23" i="32"/>
  <c r="E23" i="32"/>
  <c r="F23" i="32"/>
  <c r="I22" i="32"/>
  <c r="G22" i="32"/>
  <c r="G21" i="32"/>
  <c r="E21" i="32"/>
  <c r="F21" i="32"/>
  <c r="G20" i="32"/>
  <c r="E20" i="32"/>
  <c r="F20" i="32"/>
  <c r="G19" i="32"/>
  <c r="E19" i="32"/>
  <c r="F19" i="32"/>
  <c r="E18" i="32"/>
  <c r="F18" i="32"/>
  <c r="G17" i="32"/>
  <c r="E17" i="32"/>
  <c r="F17" i="32"/>
  <c r="E16" i="32"/>
  <c r="F16" i="32"/>
  <c r="G15" i="32"/>
  <c r="E15" i="32"/>
  <c r="F15" i="32"/>
  <c r="I14" i="32"/>
  <c r="G14" i="32"/>
  <c r="G13" i="32"/>
  <c r="E13" i="32"/>
  <c r="F13" i="32"/>
  <c r="E12" i="32"/>
  <c r="F12" i="32"/>
  <c r="E11" i="32"/>
  <c r="F11" i="32"/>
  <c r="G10" i="32"/>
  <c r="E10" i="32"/>
  <c r="F10" i="32"/>
  <c r="G9" i="32"/>
  <c r="E9" i="32"/>
  <c r="F9" i="32"/>
  <c r="G8" i="32"/>
  <c r="E8" i="32"/>
  <c r="F8" i="32"/>
  <c r="G7" i="32"/>
  <c r="E7" i="32"/>
  <c r="F7" i="32"/>
  <c r="G6" i="32"/>
  <c r="E6" i="32"/>
  <c r="F6" i="32"/>
  <c r="I5" i="32"/>
  <c r="G5" i="32"/>
  <c r="J4" i="32"/>
  <c r="I4" i="32"/>
  <c r="G3" i="32"/>
  <c r="E3" i="32"/>
  <c r="F3" i="32"/>
  <c r="E47" i="31"/>
  <c r="E30" i="31"/>
  <c r="E16" i="31"/>
  <c r="E5" i="31"/>
  <c r="E4" i="31"/>
  <c r="E5" i="32"/>
  <c r="F5" i="32"/>
  <c r="E22" i="32"/>
  <c r="F22" i="32"/>
  <c r="E4" i="32"/>
  <c r="F4" i="32"/>
  <c r="E14" i="32"/>
  <c r="F14" i="32"/>
  <c r="G4" i="32"/>
  <c r="K137" i="29"/>
  <c r="L138" i="29"/>
  <c r="L135" i="29"/>
  <c r="L134" i="29"/>
  <c r="L133" i="29"/>
  <c r="L132" i="29"/>
  <c r="L131" i="29"/>
  <c r="L126" i="29"/>
  <c r="J138" i="29"/>
  <c r="K138" i="29"/>
  <c r="J136" i="29"/>
  <c r="K136" i="29"/>
  <c r="J135" i="29"/>
  <c r="K135" i="29"/>
  <c r="J134" i="29"/>
  <c r="K134" i="29"/>
  <c r="J133" i="29"/>
  <c r="K133" i="29"/>
  <c r="J132" i="29"/>
  <c r="K132" i="29"/>
  <c r="J131" i="29"/>
  <c r="K131" i="29"/>
  <c r="J130" i="29"/>
  <c r="K130" i="29"/>
  <c r="I129" i="29"/>
  <c r="L129" i="29"/>
  <c r="H129" i="29"/>
  <c r="K127" i="29"/>
  <c r="K126" i="29"/>
  <c r="L125" i="29"/>
  <c r="K125" i="29"/>
  <c r="K124" i="29"/>
  <c r="L123" i="29"/>
  <c r="K123" i="29"/>
  <c r="L122" i="29"/>
  <c r="K122" i="29"/>
  <c r="L121" i="29"/>
  <c r="K121" i="29"/>
  <c r="L120" i="29"/>
  <c r="K120" i="29"/>
  <c r="K119" i="29"/>
  <c r="L118" i="29"/>
  <c r="K118" i="29"/>
  <c r="L117" i="29"/>
  <c r="K117" i="29"/>
  <c r="K116" i="29"/>
  <c r="K115" i="29"/>
  <c r="L114" i="29"/>
  <c r="K114" i="29"/>
  <c r="L113" i="29"/>
  <c r="K113" i="29"/>
  <c r="L112" i="29"/>
  <c r="K112" i="29"/>
  <c r="K111" i="29"/>
  <c r="L110" i="29"/>
  <c r="K110" i="29"/>
  <c r="L109" i="29"/>
  <c r="K109" i="29"/>
  <c r="K108" i="29"/>
  <c r="L107" i="29"/>
  <c r="K107" i="29"/>
  <c r="L106" i="29"/>
  <c r="K106" i="29"/>
  <c r="L105" i="29"/>
  <c r="K105" i="29"/>
  <c r="K104" i="29"/>
  <c r="K103" i="29"/>
  <c r="L102" i="29"/>
  <c r="K102" i="29"/>
  <c r="K101" i="29"/>
  <c r="K100" i="29"/>
  <c r="L99" i="29"/>
  <c r="K99" i="29"/>
  <c r="K98" i="29"/>
  <c r="L97" i="29"/>
  <c r="K97" i="29"/>
  <c r="L96" i="29"/>
  <c r="K96" i="29"/>
  <c r="L95" i="29"/>
  <c r="K95" i="29"/>
  <c r="K94" i="29"/>
  <c r="L93" i="29"/>
  <c r="K93" i="29"/>
  <c r="K92" i="29"/>
  <c r="L91" i="29"/>
  <c r="K91" i="29"/>
  <c r="K90" i="29"/>
  <c r="L89" i="29"/>
  <c r="K89" i="29"/>
  <c r="L88" i="29"/>
  <c r="K88" i="29"/>
  <c r="K87" i="29"/>
  <c r="L86" i="29"/>
  <c r="K86" i="29"/>
  <c r="L85" i="29"/>
  <c r="K85" i="29"/>
  <c r="L84" i="29"/>
  <c r="K84" i="29"/>
  <c r="L83" i="29"/>
  <c r="K83" i="29"/>
  <c r="L82" i="29"/>
  <c r="K82" i="29"/>
  <c r="L81" i="29"/>
  <c r="K81" i="29"/>
  <c r="L80" i="29"/>
  <c r="K80" i="29"/>
  <c r="L79" i="29"/>
  <c r="I78" i="29"/>
  <c r="H78" i="29"/>
  <c r="F78" i="29"/>
  <c r="E78" i="29"/>
  <c r="L20" i="29"/>
  <c r="J20" i="29"/>
  <c r="K20" i="29"/>
  <c r="I51" i="29"/>
  <c r="L51" i="29"/>
  <c r="H51" i="29"/>
  <c r="H2" i="29"/>
  <c r="J50" i="29"/>
  <c r="K50" i="29"/>
  <c r="J49" i="29"/>
  <c r="K49" i="29"/>
  <c r="J48" i="29"/>
  <c r="K48" i="29"/>
  <c r="J47" i="29"/>
  <c r="K47" i="29"/>
  <c r="L32" i="29"/>
  <c r="J32" i="29"/>
  <c r="K32" i="29"/>
  <c r="L19" i="29"/>
  <c r="J19" i="29"/>
  <c r="K19" i="29"/>
  <c r="L5" i="29"/>
  <c r="J5" i="29"/>
  <c r="K5" i="29"/>
  <c r="L76" i="29"/>
  <c r="J76" i="29"/>
  <c r="K76" i="29"/>
  <c r="L66" i="29"/>
  <c r="J66" i="29"/>
  <c r="K66" i="29"/>
  <c r="L65" i="29"/>
  <c r="J65" i="29"/>
  <c r="K65" i="29"/>
  <c r="L62" i="29"/>
  <c r="J62" i="29"/>
  <c r="K62" i="29"/>
  <c r="L60" i="29"/>
  <c r="J60" i="29"/>
  <c r="K60" i="29"/>
  <c r="L55" i="29"/>
  <c r="J55" i="29"/>
  <c r="K55" i="29"/>
  <c r="J54" i="29"/>
  <c r="K54" i="29"/>
  <c r="L46" i="29"/>
  <c r="J46" i="29"/>
  <c r="K46" i="29"/>
  <c r="I40" i="29"/>
  <c r="L40" i="29"/>
  <c r="L22" i="29"/>
  <c r="J22" i="29"/>
  <c r="K22" i="29"/>
  <c r="L17" i="29"/>
  <c r="J17" i="29"/>
  <c r="K17" i="29"/>
  <c r="L16" i="29"/>
  <c r="J16" i="29"/>
  <c r="K16" i="29"/>
  <c r="J15" i="29"/>
  <c r="K15" i="29"/>
  <c r="L14" i="29"/>
  <c r="J14" i="29"/>
  <c r="K14" i="29"/>
  <c r="J12" i="29"/>
  <c r="K12" i="29"/>
  <c r="L8" i="29"/>
  <c r="J8" i="29"/>
  <c r="K8" i="29"/>
  <c r="L59" i="29"/>
  <c r="J59" i="29"/>
  <c r="K59" i="29"/>
  <c r="L58" i="29"/>
  <c r="J58" i="29"/>
  <c r="K58" i="29"/>
  <c r="L36" i="29"/>
  <c r="J36" i="29"/>
  <c r="K36" i="29"/>
  <c r="L30" i="29"/>
  <c r="J30" i="29"/>
  <c r="K30" i="29"/>
  <c r="L26" i="29"/>
  <c r="G26" i="29"/>
  <c r="J26" i="29"/>
  <c r="K26" i="29"/>
  <c r="L18" i="29"/>
  <c r="J18" i="29"/>
  <c r="K18" i="29"/>
  <c r="I7" i="29"/>
  <c r="L7" i="29"/>
  <c r="L6" i="29"/>
  <c r="J6" i="29"/>
  <c r="K6" i="29"/>
  <c r="L71" i="29"/>
  <c r="J71" i="29"/>
  <c r="K71" i="29"/>
  <c r="L70" i="29"/>
  <c r="J70" i="29"/>
  <c r="K70" i="29"/>
  <c r="L69" i="29"/>
  <c r="J69" i="29"/>
  <c r="K69" i="29"/>
  <c r="J68" i="29"/>
  <c r="K68" i="29"/>
  <c r="L27" i="29"/>
  <c r="J27" i="29"/>
  <c r="K27" i="29"/>
  <c r="L73" i="29"/>
  <c r="J73" i="29"/>
  <c r="K73" i="29"/>
  <c r="L72" i="29"/>
  <c r="J72" i="29"/>
  <c r="K72" i="29"/>
  <c r="L61" i="29"/>
  <c r="J61" i="29"/>
  <c r="K61" i="29"/>
  <c r="J57" i="29"/>
  <c r="K57" i="29"/>
  <c r="L45" i="29"/>
  <c r="J45" i="29"/>
  <c r="K45" i="29"/>
  <c r="L39" i="29"/>
  <c r="J39" i="29"/>
  <c r="K39" i="29"/>
  <c r="L37" i="29"/>
  <c r="J37" i="29"/>
  <c r="K37" i="29"/>
  <c r="J35" i="29"/>
  <c r="K35" i="29"/>
  <c r="J41" i="29"/>
  <c r="K41" i="29"/>
  <c r="L75" i="29"/>
  <c r="J75" i="29"/>
  <c r="K75" i="29"/>
  <c r="L74" i="29"/>
  <c r="J74" i="29"/>
  <c r="K74" i="29"/>
  <c r="J67" i="29"/>
  <c r="K67" i="29"/>
  <c r="L64" i="29"/>
  <c r="J64" i="29"/>
  <c r="K64" i="29"/>
  <c r="L53" i="29"/>
  <c r="J53" i="29"/>
  <c r="K53" i="29"/>
  <c r="L52" i="29"/>
  <c r="J52" i="29"/>
  <c r="K52" i="29"/>
  <c r="L42" i="29"/>
  <c r="J42" i="29"/>
  <c r="K42" i="29"/>
  <c r="L34" i="29"/>
  <c r="J34" i="29"/>
  <c r="K34" i="29"/>
  <c r="I29" i="29"/>
  <c r="L29" i="29"/>
  <c r="L28" i="29"/>
  <c r="J28" i="29"/>
  <c r="K28" i="29"/>
  <c r="L25" i="29"/>
  <c r="J25" i="29"/>
  <c r="K25" i="29"/>
  <c r="L24" i="29"/>
  <c r="J24" i="29"/>
  <c r="K24" i="29"/>
  <c r="L23" i="29"/>
  <c r="J23" i="29"/>
  <c r="K23" i="29"/>
  <c r="L21" i="29"/>
  <c r="J21" i="29"/>
  <c r="K21" i="29"/>
  <c r="L13" i="29"/>
  <c r="J13" i="29"/>
  <c r="K13" i="29"/>
  <c r="L11" i="29"/>
  <c r="J11" i="29"/>
  <c r="K11" i="29"/>
  <c r="L10" i="29"/>
  <c r="J10" i="29"/>
  <c r="K10" i="29"/>
  <c r="L9" i="29"/>
  <c r="J9" i="29"/>
  <c r="K9" i="29"/>
  <c r="L63" i="29"/>
  <c r="J63" i="29"/>
  <c r="K63" i="29"/>
  <c r="L56" i="29"/>
  <c r="J56" i="29"/>
  <c r="K56" i="29"/>
  <c r="L33" i="29"/>
  <c r="J33" i="29"/>
  <c r="K33" i="29"/>
  <c r="I31" i="29"/>
  <c r="L31" i="29"/>
  <c r="L4" i="29"/>
  <c r="J4" i="29"/>
  <c r="K4" i="29"/>
  <c r="L44" i="29"/>
  <c r="J44" i="29"/>
  <c r="K44" i="29"/>
  <c r="L43" i="29"/>
  <c r="J43" i="29"/>
  <c r="K43" i="29"/>
  <c r="L38" i="29"/>
  <c r="J38" i="29"/>
  <c r="K38" i="29"/>
  <c r="K79" i="29"/>
  <c r="L78" i="29"/>
  <c r="G78" i="29"/>
  <c r="I2" i="29"/>
  <c r="L2" i="29"/>
  <c r="J40" i="29"/>
  <c r="K40" i="29"/>
  <c r="J51" i="29"/>
  <c r="K51" i="29"/>
  <c r="H139" i="29"/>
  <c r="J129" i="29"/>
  <c r="K129" i="29"/>
  <c r="J31" i="29"/>
  <c r="K31" i="29"/>
  <c r="J29" i="29"/>
  <c r="K29" i="29"/>
  <c r="J7" i="29"/>
  <c r="K7" i="29"/>
  <c r="AC110" i="19"/>
  <c r="AB110" i="19"/>
  <c r="AD110" i="19"/>
  <c r="AA110" i="19"/>
  <c r="X110" i="19"/>
  <c r="W110" i="19"/>
  <c r="S110" i="19"/>
  <c r="R110" i="19"/>
  <c r="T110" i="19"/>
  <c r="Q110" i="19"/>
  <c r="N110" i="19"/>
  <c r="M110" i="19"/>
  <c r="L110" i="19"/>
  <c r="I110" i="19"/>
  <c r="H110" i="19"/>
  <c r="J110" i="19"/>
  <c r="G110" i="19"/>
  <c r="D110" i="19"/>
  <c r="C110" i="19"/>
  <c r="B110" i="19"/>
  <c r="AC98" i="19"/>
  <c r="AB98" i="19"/>
  <c r="AA98" i="19"/>
  <c r="X98" i="19"/>
  <c r="W98" i="19"/>
  <c r="S98" i="19"/>
  <c r="R98" i="19"/>
  <c r="T98" i="19"/>
  <c r="Q98" i="19"/>
  <c r="N98" i="19"/>
  <c r="M98" i="19"/>
  <c r="L98" i="19"/>
  <c r="I98" i="19"/>
  <c r="H98" i="19"/>
  <c r="G98" i="19"/>
  <c r="D98" i="19"/>
  <c r="C98" i="19"/>
  <c r="B98" i="19"/>
  <c r="AD97" i="19"/>
  <c r="E97" i="19"/>
  <c r="O96" i="19"/>
  <c r="E96" i="19"/>
  <c r="O95" i="19"/>
  <c r="E95" i="19"/>
  <c r="AD94" i="19"/>
  <c r="E94" i="19"/>
  <c r="AD93" i="19"/>
  <c r="E93" i="19"/>
  <c r="Y92" i="19"/>
  <c r="E92" i="19"/>
  <c r="AD91" i="19"/>
  <c r="E91" i="19"/>
  <c r="AD90" i="19"/>
  <c r="Y90" i="19"/>
  <c r="T90" i="19"/>
  <c r="E90" i="19"/>
  <c r="AD89" i="19"/>
  <c r="E89" i="19"/>
  <c r="AD88" i="19"/>
  <c r="O88" i="19"/>
  <c r="J88" i="19"/>
  <c r="E88" i="19"/>
  <c r="AD86" i="19"/>
  <c r="E86" i="19"/>
  <c r="T85" i="19"/>
  <c r="E85" i="19"/>
  <c r="AD84" i="19"/>
  <c r="J84" i="19"/>
  <c r="E84" i="19"/>
  <c r="T81" i="19"/>
  <c r="E81" i="19"/>
  <c r="AD79" i="19"/>
  <c r="E79" i="19"/>
  <c r="Y77" i="19"/>
  <c r="T77" i="19"/>
  <c r="E77" i="19"/>
  <c r="O76" i="19"/>
  <c r="E76" i="19"/>
  <c r="AD75" i="19"/>
  <c r="E75" i="19"/>
  <c r="O74" i="19"/>
  <c r="E74" i="19"/>
  <c r="AD73" i="19"/>
  <c r="J73" i="19"/>
  <c r="E73" i="19"/>
  <c r="AD72" i="19"/>
  <c r="E72" i="19"/>
  <c r="AD71" i="19"/>
  <c r="Y71" i="19"/>
  <c r="T71" i="19"/>
  <c r="E71" i="19"/>
  <c r="AD70" i="19"/>
  <c r="E70" i="19"/>
  <c r="AD68" i="19"/>
  <c r="E68" i="19"/>
  <c r="AD67" i="19"/>
  <c r="O67" i="19"/>
  <c r="E67" i="19"/>
  <c r="J66" i="19"/>
  <c r="E66" i="19"/>
  <c r="AD64" i="19"/>
  <c r="AD63" i="19"/>
  <c r="T63" i="19"/>
  <c r="O63" i="19"/>
  <c r="J63" i="19"/>
  <c r="E63" i="19"/>
  <c r="O56" i="19"/>
  <c r="E56" i="19"/>
  <c r="T54" i="19"/>
  <c r="O54" i="19"/>
  <c r="J54" i="19"/>
  <c r="E54" i="19"/>
  <c r="AD52" i="19"/>
  <c r="Y52" i="19"/>
  <c r="E52" i="19"/>
  <c r="AD51" i="19"/>
  <c r="O51" i="19"/>
  <c r="E51" i="19"/>
  <c r="AD50" i="19"/>
  <c r="Y50" i="19"/>
  <c r="T50" i="19"/>
  <c r="E50" i="19"/>
  <c r="AD48" i="19"/>
  <c r="T48" i="19"/>
  <c r="E48" i="19"/>
  <c r="AD47" i="19"/>
  <c r="E47" i="19"/>
  <c r="O44" i="19"/>
  <c r="E44" i="19"/>
  <c r="O43" i="19"/>
  <c r="E43" i="19"/>
  <c r="AD41" i="19"/>
  <c r="E41" i="19"/>
  <c r="AD39" i="19"/>
  <c r="E39" i="19"/>
  <c r="AD36" i="19"/>
  <c r="E36" i="19"/>
  <c r="AD31" i="19"/>
  <c r="T31" i="19"/>
  <c r="O31" i="19"/>
  <c r="J31" i="19"/>
  <c r="E31" i="19"/>
  <c r="AD30" i="19"/>
  <c r="E30" i="19"/>
  <c r="AD27" i="19"/>
  <c r="E27" i="19"/>
  <c r="T26" i="19"/>
  <c r="E26" i="19"/>
  <c r="AD25" i="19"/>
  <c r="O25" i="19"/>
  <c r="J25" i="19"/>
  <c r="E25" i="19"/>
  <c r="O24" i="19"/>
  <c r="E24" i="19"/>
  <c r="AD23" i="19"/>
  <c r="T23" i="19"/>
  <c r="E23" i="19"/>
  <c r="AD21" i="19"/>
  <c r="Y21" i="19"/>
  <c r="E21" i="19"/>
  <c r="AD20" i="19"/>
  <c r="O20" i="19"/>
  <c r="E20" i="19"/>
  <c r="AD19" i="19"/>
  <c r="E19" i="19"/>
  <c r="AD16" i="19"/>
  <c r="Y16" i="19"/>
  <c r="O16" i="19"/>
  <c r="E16" i="19"/>
  <c r="O15" i="19"/>
  <c r="E15" i="19"/>
  <c r="AD14" i="19"/>
  <c r="E14" i="19"/>
  <c r="O13" i="19"/>
  <c r="E13" i="19"/>
  <c r="AD12" i="19"/>
  <c r="T12" i="19"/>
  <c r="O12" i="19"/>
  <c r="J12" i="19"/>
  <c r="E12" i="19"/>
  <c r="AD8" i="19"/>
  <c r="E8" i="19"/>
  <c r="AD4" i="19"/>
  <c r="E4" i="19"/>
  <c r="AC87" i="18"/>
  <c r="AB87" i="18"/>
  <c r="AD87" i="18"/>
  <c r="AA87" i="18"/>
  <c r="X87" i="18"/>
  <c r="W87" i="18"/>
  <c r="V87" i="18"/>
  <c r="S87" i="18"/>
  <c r="R87" i="18"/>
  <c r="T87" i="18"/>
  <c r="Q87" i="18"/>
  <c r="N87" i="18"/>
  <c r="M87" i="18"/>
  <c r="O87" i="18"/>
  <c r="L87" i="18"/>
  <c r="I87" i="18"/>
  <c r="H87" i="18"/>
  <c r="G87" i="18"/>
  <c r="D87" i="18"/>
  <c r="C87" i="18"/>
  <c r="B87" i="18"/>
  <c r="T86" i="18"/>
  <c r="E86" i="18"/>
  <c r="AD85" i="18"/>
  <c r="O85" i="18"/>
  <c r="E85" i="18"/>
  <c r="O84" i="18"/>
  <c r="E84" i="18"/>
  <c r="AD83" i="18"/>
  <c r="Y83" i="18"/>
  <c r="O83" i="18"/>
  <c r="E83" i="18"/>
  <c r="T82" i="18"/>
  <c r="E82" i="18"/>
  <c r="T81" i="18"/>
  <c r="O81" i="18"/>
  <c r="J81" i="18"/>
  <c r="E81" i="18"/>
  <c r="T80" i="18"/>
  <c r="O80" i="18"/>
  <c r="J80" i="18"/>
  <c r="E80" i="18"/>
  <c r="Y77" i="18"/>
  <c r="J77" i="18"/>
  <c r="E77" i="18"/>
  <c r="Y76" i="18"/>
  <c r="T76" i="18"/>
  <c r="O76" i="18"/>
  <c r="J76" i="18"/>
  <c r="E76" i="18"/>
  <c r="T75" i="18"/>
  <c r="O75" i="18"/>
  <c r="J75" i="18"/>
  <c r="E75" i="18"/>
  <c r="O74" i="18"/>
  <c r="E74" i="18"/>
  <c r="T73" i="18"/>
  <c r="O73" i="18"/>
  <c r="J73" i="18"/>
  <c r="E73" i="18"/>
  <c r="T72" i="18"/>
  <c r="O72" i="18"/>
  <c r="E72" i="18"/>
  <c r="Y71" i="18"/>
  <c r="E71" i="18"/>
  <c r="AD70" i="18"/>
  <c r="O70" i="18"/>
  <c r="E70" i="18"/>
  <c r="O69" i="18"/>
  <c r="J69" i="18"/>
  <c r="E69" i="18"/>
  <c r="T68" i="18"/>
  <c r="O68" i="18"/>
  <c r="J68" i="18"/>
  <c r="E68" i="18"/>
  <c r="AD67" i="18"/>
  <c r="Y67" i="18"/>
  <c r="T67" i="18"/>
  <c r="J67" i="18"/>
  <c r="E67" i="18"/>
  <c r="AD66" i="18"/>
  <c r="O66" i="18"/>
  <c r="E66" i="18"/>
  <c r="T65" i="18"/>
  <c r="E65" i="18"/>
  <c r="T64" i="18"/>
  <c r="O64" i="18"/>
  <c r="J64" i="18"/>
  <c r="E64" i="18"/>
  <c r="T63" i="18"/>
  <c r="O63" i="18"/>
  <c r="J63" i="18"/>
  <c r="E63" i="18"/>
  <c r="T62" i="18"/>
  <c r="O62" i="18"/>
  <c r="J62" i="18"/>
  <c r="E62" i="18"/>
  <c r="J61" i="18"/>
  <c r="E61" i="18"/>
  <c r="T60" i="18"/>
  <c r="O60" i="18"/>
  <c r="E60" i="18"/>
  <c r="T59" i="18"/>
  <c r="O59" i="18"/>
  <c r="J59" i="18"/>
  <c r="E59" i="18"/>
  <c r="O58" i="18"/>
  <c r="E58" i="18"/>
  <c r="O57" i="18"/>
  <c r="E57" i="18"/>
  <c r="O56" i="18"/>
  <c r="E56" i="18"/>
  <c r="O55" i="18"/>
  <c r="E55" i="18"/>
  <c r="T54" i="18"/>
  <c r="O54" i="18"/>
  <c r="J54" i="18"/>
  <c r="E54" i="18"/>
  <c r="O53" i="18"/>
  <c r="E53" i="18"/>
  <c r="T52" i="18"/>
  <c r="J52" i="18"/>
  <c r="E52" i="18"/>
  <c r="O51" i="18"/>
  <c r="E51" i="18"/>
  <c r="Y50" i="18"/>
  <c r="T50" i="18"/>
  <c r="O50" i="18"/>
  <c r="J50" i="18"/>
  <c r="E50" i="18"/>
  <c r="T49" i="18"/>
  <c r="O49" i="18"/>
  <c r="J49" i="18"/>
  <c r="E49" i="18"/>
  <c r="Y48" i="18"/>
  <c r="T48" i="18"/>
  <c r="O48" i="18"/>
  <c r="E48" i="18"/>
  <c r="O44" i="18"/>
  <c r="E44" i="18"/>
  <c r="T43" i="18"/>
  <c r="O43" i="18"/>
  <c r="E43" i="18"/>
  <c r="AD42" i="18"/>
  <c r="T42" i="18"/>
  <c r="O42" i="18"/>
  <c r="E42" i="18"/>
  <c r="AD41" i="18"/>
  <c r="Y41" i="18"/>
  <c r="T41" i="18"/>
  <c r="O41" i="18"/>
  <c r="E41" i="18"/>
  <c r="Y40" i="18"/>
  <c r="E40" i="18"/>
  <c r="Y38" i="18"/>
  <c r="T38" i="18"/>
  <c r="O38" i="18"/>
  <c r="J38" i="18"/>
  <c r="E38" i="18"/>
  <c r="T37" i="18"/>
  <c r="O37" i="18"/>
  <c r="J37" i="18"/>
  <c r="E37" i="18"/>
  <c r="O36" i="18"/>
  <c r="J36" i="18"/>
  <c r="E36" i="18"/>
  <c r="Y35" i="18"/>
  <c r="E35" i="18"/>
  <c r="T34" i="18"/>
  <c r="O34" i="18"/>
  <c r="J34" i="18"/>
  <c r="E34" i="18"/>
  <c r="T33" i="18"/>
  <c r="O33" i="18"/>
  <c r="E33" i="18"/>
  <c r="Y32" i="18"/>
  <c r="T32" i="18"/>
  <c r="O32" i="18"/>
  <c r="J32" i="18"/>
  <c r="E32" i="18"/>
  <c r="T31" i="18"/>
  <c r="O31" i="18"/>
  <c r="J31" i="18"/>
  <c r="E31" i="18"/>
  <c r="AD30" i="18"/>
  <c r="Y30" i="18"/>
  <c r="T30" i="18"/>
  <c r="O30" i="18"/>
  <c r="J30" i="18"/>
  <c r="E30" i="18"/>
  <c r="Y29" i="18"/>
  <c r="T29" i="18"/>
  <c r="O29" i="18"/>
  <c r="J29" i="18"/>
  <c r="E29" i="18"/>
  <c r="O28" i="18"/>
  <c r="E28" i="18"/>
  <c r="T27" i="18"/>
  <c r="O27" i="18"/>
  <c r="E27" i="18"/>
  <c r="T26" i="18"/>
  <c r="O26" i="18"/>
  <c r="J26" i="18"/>
  <c r="E26" i="18"/>
  <c r="Y25" i="18"/>
  <c r="O25" i="18"/>
  <c r="J25" i="18"/>
  <c r="E25" i="18"/>
  <c r="Y24" i="18"/>
  <c r="O24" i="18"/>
  <c r="E24" i="18"/>
  <c r="Y23" i="18"/>
  <c r="T23" i="18"/>
  <c r="O23" i="18"/>
  <c r="J23" i="18"/>
  <c r="E23" i="18"/>
  <c r="AD22" i="18"/>
  <c r="O22" i="18"/>
  <c r="E22" i="18"/>
  <c r="T21" i="18"/>
  <c r="O21" i="18"/>
  <c r="J21" i="18"/>
  <c r="E21" i="18"/>
  <c r="O20" i="18"/>
  <c r="J20" i="18"/>
  <c r="E20" i="18"/>
  <c r="Y19" i="18"/>
  <c r="T19" i="18"/>
  <c r="O19" i="18"/>
  <c r="J19" i="18"/>
  <c r="E19" i="18"/>
  <c r="O18" i="18"/>
  <c r="E18" i="18"/>
  <c r="J17" i="18"/>
  <c r="E17" i="18"/>
  <c r="T16" i="18"/>
  <c r="O16" i="18"/>
  <c r="J16" i="18"/>
  <c r="E16" i="18"/>
  <c r="O15" i="18"/>
  <c r="E15" i="18"/>
  <c r="T14" i="18"/>
  <c r="O14" i="18"/>
  <c r="E14" i="18"/>
  <c r="T13" i="18"/>
  <c r="O13" i="18"/>
  <c r="E13" i="18"/>
  <c r="T12" i="18"/>
  <c r="O12" i="18"/>
  <c r="J12" i="18"/>
  <c r="E12" i="18"/>
  <c r="O11" i="18"/>
  <c r="E11" i="18"/>
  <c r="O10" i="18"/>
  <c r="E10" i="18"/>
  <c r="T9" i="18"/>
  <c r="E9" i="18"/>
  <c r="T8" i="18"/>
  <c r="O8" i="18"/>
  <c r="E8" i="18"/>
  <c r="T7" i="18"/>
  <c r="O7" i="18"/>
  <c r="E7" i="18"/>
  <c r="Y4" i="18"/>
  <c r="T4" i="18"/>
  <c r="O4" i="18"/>
  <c r="J4" i="18"/>
  <c r="E4" i="18"/>
  <c r="AC98" i="17"/>
  <c r="AB98" i="17"/>
  <c r="AA98" i="17"/>
  <c r="X98" i="17"/>
  <c r="W98" i="17"/>
  <c r="S98" i="17"/>
  <c r="R98" i="17"/>
  <c r="Q98" i="17"/>
  <c r="N98" i="17"/>
  <c r="M98" i="17"/>
  <c r="I98" i="17"/>
  <c r="H98" i="17"/>
  <c r="G98" i="17"/>
  <c r="D98" i="17"/>
  <c r="C98" i="17"/>
  <c r="B98" i="17"/>
  <c r="T97" i="17"/>
  <c r="O97" i="17"/>
  <c r="J97" i="17"/>
  <c r="E97" i="17"/>
  <c r="Y96" i="17"/>
  <c r="T96" i="17"/>
  <c r="O96" i="17"/>
  <c r="E96" i="17"/>
  <c r="T95" i="17"/>
  <c r="O95" i="17"/>
  <c r="J95" i="17"/>
  <c r="E95" i="17"/>
  <c r="Y94" i="17"/>
  <c r="O94" i="17"/>
  <c r="E94" i="17"/>
  <c r="Y93" i="17"/>
  <c r="T93" i="17"/>
  <c r="O93" i="17"/>
  <c r="J93" i="17"/>
  <c r="E93" i="17"/>
  <c r="Y91" i="17"/>
  <c r="T91" i="17"/>
  <c r="O91" i="17"/>
  <c r="J91" i="17"/>
  <c r="E91" i="17"/>
  <c r="T89" i="17"/>
  <c r="O89" i="17"/>
  <c r="J89" i="17"/>
  <c r="E89" i="17"/>
  <c r="O88" i="17"/>
  <c r="J88" i="17"/>
  <c r="E88" i="17"/>
  <c r="O87" i="17"/>
  <c r="E87" i="17"/>
  <c r="T86" i="17"/>
  <c r="O86" i="17"/>
  <c r="J86" i="17"/>
  <c r="E86" i="17"/>
  <c r="T85" i="17"/>
  <c r="E85" i="17"/>
  <c r="Y84" i="17"/>
  <c r="T84" i="17"/>
  <c r="O84" i="17"/>
  <c r="J84" i="17"/>
  <c r="E84" i="17"/>
  <c r="O83" i="17"/>
  <c r="J83" i="17"/>
  <c r="E83" i="17"/>
  <c r="T81" i="17"/>
  <c r="E81" i="17"/>
  <c r="O80" i="17"/>
  <c r="E80" i="17"/>
  <c r="Y79" i="17"/>
  <c r="T79" i="17"/>
  <c r="O79" i="17"/>
  <c r="J79" i="17"/>
  <c r="E79" i="17"/>
  <c r="T78" i="17"/>
  <c r="O78" i="17"/>
  <c r="J78" i="17"/>
  <c r="E78" i="17"/>
  <c r="T77" i="17"/>
  <c r="E77" i="17"/>
  <c r="O76" i="17"/>
  <c r="E76" i="17"/>
  <c r="T75" i="17"/>
  <c r="O75" i="17"/>
  <c r="J75" i="17"/>
  <c r="E75" i="17"/>
  <c r="T74" i="17"/>
  <c r="O74" i="17"/>
  <c r="J74" i="17"/>
  <c r="E74" i="17"/>
  <c r="Y73" i="17"/>
  <c r="J73" i="17"/>
  <c r="E73" i="17"/>
  <c r="Y72" i="17"/>
  <c r="O72" i="17"/>
  <c r="J72" i="17"/>
  <c r="E72" i="17"/>
  <c r="T71" i="17"/>
  <c r="E71" i="17"/>
  <c r="T70" i="17"/>
  <c r="O70" i="17"/>
  <c r="J70" i="17"/>
  <c r="E70" i="17"/>
  <c r="T69" i="17"/>
  <c r="E69" i="17"/>
  <c r="T68" i="17"/>
  <c r="O68" i="17"/>
  <c r="E68" i="17"/>
  <c r="T67" i="17"/>
  <c r="O67" i="17"/>
  <c r="J67" i="17"/>
  <c r="E67" i="17"/>
  <c r="J66" i="17"/>
  <c r="E66" i="17"/>
  <c r="O65" i="17"/>
  <c r="E65" i="17"/>
  <c r="O63" i="17"/>
  <c r="E63" i="17"/>
  <c r="O62" i="17"/>
  <c r="E62" i="17"/>
  <c r="O61" i="17"/>
  <c r="E61" i="17"/>
  <c r="O60" i="17"/>
  <c r="E60" i="17"/>
  <c r="O59" i="17"/>
  <c r="E59" i="17"/>
  <c r="Y58" i="17"/>
  <c r="O58" i="17"/>
  <c r="J58" i="17"/>
  <c r="E58" i="17"/>
  <c r="T57" i="17"/>
  <c r="O57" i="17"/>
  <c r="E57" i="17"/>
  <c r="O56" i="17"/>
  <c r="E56" i="17"/>
  <c r="O54" i="17"/>
  <c r="E54" i="17"/>
  <c r="O53" i="17"/>
  <c r="E53" i="17"/>
  <c r="Y52" i="17"/>
  <c r="T52" i="17"/>
  <c r="O52" i="17"/>
  <c r="J52" i="17"/>
  <c r="E52" i="17"/>
  <c r="T51" i="17"/>
  <c r="O51" i="17"/>
  <c r="J51" i="17"/>
  <c r="E51" i="17"/>
  <c r="AD50" i="17"/>
  <c r="Y50" i="17"/>
  <c r="O50" i="17"/>
  <c r="E50" i="17"/>
  <c r="O49" i="17"/>
  <c r="E49" i="17"/>
  <c r="J47" i="17"/>
  <c r="E47" i="17"/>
  <c r="O46" i="17"/>
  <c r="E46" i="17"/>
  <c r="O45" i="17"/>
  <c r="J45" i="17"/>
  <c r="E45" i="17"/>
  <c r="O44" i="17"/>
  <c r="J44" i="17"/>
  <c r="E44" i="17"/>
  <c r="Y43" i="17"/>
  <c r="T43" i="17"/>
  <c r="O43" i="17"/>
  <c r="J43" i="17"/>
  <c r="E43" i="17"/>
  <c r="Y42" i="17"/>
  <c r="T42" i="17"/>
  <c r="O42" i="17"/>
  <c r="E42" i="17"/>
  <c r="Y41" i="17"/>
  <c r="E41" i="17"/>
  <c r="T40" i="17"/>
  <c r="O40" i="17"/>
  <c r="J40" i="17"/>
  <c r="E40" i="17"/>
  <c r="Y39" i="17"/>
  <c r="T39" i="17"/>
  <c r="O39" i="17"/>
  <c r="J39" i="17"/>
  <c r="E39" i="17"/>
  <c r="T38" i="17"/>
  <c r="O38" i="17"/>
  <c r="J38" i="17"/>
  <c r="E38" i="17"/>
  <c r="O37" i="17"/>
  <c r="J37" i="17"/>
  <c r="E37" i="17"/>
  <c r="T35" i="17"/>
  <c r="O35" i="17"/>
  <c r="J35" i="17"/>
  <c r="E35" i="17"/>
  <c r="T34" i="17"/>
  <c r="O34" i="17"/>
  <c r="E34" i="17"/>
  <c r="T33" i="17"/>
  <c r="O33" i="17"/>
  <c r="J33" i="17"/>
  <c r="E33" i="17"/>
  <c r="T32" i="17"/>
  <c r="O32" i="17"/>
  <c r="E32" i="17"/>
  <c r="Y31" i="17"/>
  <c r="T31" i="17"/>
  <c r="O31" i="17"/>
  <c r="J31" i="17"/>
  <c r="E31" i="17"/>
  <c r="Y30" i="17"/>
  <c r="T30" i="17"/>
  <c r="O30" i="17"/>
  <c r="J30" i="17"/>
  <c r="E30" i="17"/>
  <c r="T29" i="17"/>
  <c r="E29" i="17"/>
  <c r="T28" i="17"/>
  <c r="O28" i="17"/>
  <c r="E28" i="17"/>
  <c r="T27" i="17"/>
  <c r="O27" i="17"/>
  <c r="J27" i="17"/>
  <c r="E27" i="17"/>
  <c r="Y25" i="17"/>
  <c r="T25" i="17"/>
  <c r="O25" i="17"/>
  <c r="J25" i="17"/>
  <c r="E25" i="17"/>
  <c r="O24" i="17"/>
  <c r="E24" i="17"/>
  <c r="Y23" i="17"/>
  <c r="O23" i="17"/>
  <c r="J23" i="17"/>
  <c r="E23" i="17"/>
  <c r="O22" i="17"/>
  <c r="E22" i="17"/>
  <c r="T21" i="17"/>
  <c r="O21" i="17"/>
  <c r="J21" i="17"/>
  <c r="E21" i="17"/>
  <c r="T20" i="17"/>
  <c r="O20" i="17"/>
  <c r="J20" i="17"/>
  <c r="E20" i="17"/>
  <c r="T19" i="17"/>
  <c r="O19" i="17"/>
  <c r="J19" i="17"/>
  <c r="E19" i="17"/>
  <c r="O18" i="17"/>
  <c r="E18" i="17"/>
  <c r="O17" i="17"/>
  <c r="J17" i="17"/>
  <c r="E17" i="17"/>
  <c r="T16" i="17"/>
  <c r="O16" i="17"/>
  <c r="J16" i="17"/>
  <c r="E16" i="17"/>
  <c r="O15" i="17"/>
  <c r="E15" i="17"/>
  <c r="O14" i="17"/>
  <c r="E14" i="17"/>
  <c r="O13" i="17"/>
  <c r="E13" i="17"/>
  <c r="T12" i="17"/>
  <c r="O12" i="17"/>
  <c r="J12" i="17"/>
  <c r="E12" i="17"/>
  <c r="O11" i="17"/>
  <c r="E11" i="17"/>
  <c r="T10" i="17"/>
  <c r="O10" i="17"/>
  <c r="J10" i="17"/>
  <c r="E10" i="17"/>
  <c r="O9" i="17"/>
  <c r="J9" i="17"/>
  <c r="E9" i="17"/>
  <c r="T8" i="17"/>
  <c r="O8" i="17"/>
  <c r="J8" i="17"/>
  <c r="E8" i="17"/>
  <c r="Y4" i="17"/>
  <c r="T4" i="17"/>
  <c r="O4" i="17"/>
  <c r="J4" i="17"/>
  <c r="E4" i="17"/>
  <c r="AC93" i="16"/>
  <c r="AB93" i="16"/>
  <c r="AD93" i="16"/>
  <c r="AA93" i="16"/>
  <c r="X93" i="16"/>
  <c r="W93" i="16"/>
  <c r="S93" i="16"/>
  <c r="R93" i="16"/>
  <c r="Q93" i="16"/>
  <c r="N93" i="16"/>
  <c r="M93" i="16"/>
  <c r="L93" i="16"/>
  <c r="I93" i="16"/>
  <c r="H93" i="16"/>
  <c r="G93" i="16"/>
  <c r="T91" i="16"/>
  <c r="O91" i="16"/>
  <c r="J91" i="16"/>
  <c r="E91" i="16"/>
  <c r="Y90" i="16"/>
  <c r="O90" i="16"/>
  <c r="J90" i="16"/>
  <c r="E90" i="16"/>
  <c r="T89" i="16"/>
  <c r="O89" i="16"/>
  <c r="E89" i="16"/>
  <c r="AD88" i="16"/>
  <c r="O88" i="16"/>
  <c r="E88" i="16"/>
  <c r="B88" i="16"/>
  <c r="T87" i="16"/>
  <c r="O87" i="16"/>
  <c r="J87" i="16"/>
  <c r="E87" i="16"/>
  <c r="Y86" i="16"/>
  <c r="T86" i="16"/>
  <c r="O86" i="16"/>
  <c r="J86" i="16"/>
  <c r="E86" i="16"/>
  <c r="Y85" i="16"/>
  <c r="T85" i="16"/>
  <c r="O85" i="16"/>
  <c r="J85" i="16"/>
  <c r="E85" i="16"/>
  <c r="Y84" i="16"/>
  <c r="T84" i="16"/>
  <c r="O84" i="16"/>
  <c r="J84" i="16"/>
  <c r="D84" i="16"/>
  <c r="C84" i="16"/>
  <c r="B84" i="16"/>
  <c r="T83" i="16"/>
  <c r="O83" i="16"/>
  <c r="J83" i="16"/>
  <c r="E83" i="16"/>
  <c r="Y82" i="16"/>
  <c r="O82" i="16"/>
  <c r="J82" i="16"/>
  <c r="E82" i="16"/>
  <c r="Y81" i="16"/>
  <c r="O81" i="16"/>
  <c r="J81" i="16"/>
  <c r="E81" i="16"/>
  <c r="B81" i="16"/>
  <c r="T80" i="16"/>
  <c r="O80" i="16"/>
  <c r="J80" i="16"/>
  <c r="E80" i="16"/>
  <c r="T79" i="16"/>
  <c r="O79" i="16"/>
  <c r="J79" i="16"/>
  <c r="E79" i="16"/>
  <c r="AD78" i="16"/>
  <c r="Y78" i="16"/>
  <c r="T78" i="16"/>
  <c r="O78" i="16"/>
  <c r="J78" i="16"/>
  <c r="E78" i="16"/>
  <c r="Y77" i="16"/>
  <c r="O77" i="16"/>
  <c r="J77" i="16"/>
  <c r="E77" i="16"/>
  <c r="Y76" i="16"/>
  <c r="O76" i="16"/>
  <c r="J76" i="16"/>
  <c r="D76" i="16"/>
  <c r="C76" i="16"/>
  <c r="B76" i="16"/>
  <c r="T75" i="16"/>
  <c r="O75" i="16"/>
  <c r="J75" i="16"/>
  <c r="E75" i="16"/>
  <c r="O74" i="16"/>
  <c r="J74" i="16"/>
  <c r="E74" i="16"/>
  <c r="T73" i="16"/>
  <c r="O73" i="16"/>
  <c r="J73" i="16"/>
  <c r="E73" i="16"/>
  <c r="T72" i="16"/>
  <c r="O72" i="16"/>
  <c r="J72" i="16"/>
  <c r="E72" i="16"/>
  <c r="Y71" i="16"/>
  <c r="T71" i="16"/>
  <c r="O71" i="16"/>
  <c r="J71" i="16"/>
  <c r="E71" i="16"/>
  <c r="B71" i="16"/>
  <c r="Y70" i="16"/>
  <c r="O70" i="16"/>
  <c r="J70" i="16"/>
  <c r="E70" i="16"/>
  <c r="T69" i="16"/>
  <c r="O69" i="16"/>
  <c r="J69" i="16"/>
  <c r="E69" i="16"/>
  <c r="Y68" i="16"/>
  <c r="T68" i="16"/>
  <c r="O68" i="16"/>
  <c r="J68" i="16"/>
  <c r="E68" i="16"/>
  <c r="Y67" i="16"/>
  <c r="J67" i="16"/>
  <c r="E67" i="16"/>
  <c r="O66" i="16"/>
  <c r="J66" i="16"/>
  <c r="E66" i="16"/>
  <c r="B66" i="16"/>
  <c r="Y65" i="16"/>
  <c r="T65" i="16"/>
  <c r="O65" i="16"/>
  <c r="J65" i="16"/>
  <c r="E65" i="16"/>
  <c r="Y64" i="16"/>
  <c r="T64" i="16"/>
  <c r="O64" i="16"/>
  <c r="J64" i="16"/>
  <c r="E64" i="16"/>
  <c r="T63" i="16"/>
  <c r="O63" i="16"/>
  <c r="J63" i="16"/>
  <c r="E63" i="16"/>
  <c r="Y62" i="16"/>
  <c r="T62" i="16"/>
  <c r="O62" i="16"/>
  <c r="J62" i="16"/>
  <c r="E62" i="16"/>
  <c r="Y61" i="16"/>
  <c r="T61" i="16"/>
  <c r="O61" i="16"/>
  <c r="J61" i="16"/>
  <c r="E61" i="16"/>
  <c r="T60" i="16"/>
  <c r="O60" i="16"/>
  <c r="J60" i="16"/>
  <c r="E60" i="16"/>
  <c r="Y59" i="16"/>
  <c r="O59" i="16"/>
  <c r="J59" i="16"/>
  <c r="E59" i="16"/>
  <c r="Y58" i="16"/>
  <c r="O58" i="16"/>
  <c r="J58" i="16"/>
  <c r="E58" i="16"/>
  <c r="B58" i="16"/>
  <c r="Y57" i="16"/>
  <c r="O57" i="16"/>
  <c r="J57" i="16"/>
  <c r="E57" i="16"/>
  <c r="Y56" i="16"/>
  <c r="J56" i="16"/>
  <c r="E56" i="16"/>
  <c r="B56" i="16"/>
  <c r="T55" i="16"/>
  <c r="J55" i="16"/>
  <c r="E55" i="16"/>
  <c r="Y54" i="16"/>
  <c r="O54" i="16"/>
  <c r="J54" i="16"/>
  <c r="E54" i="16"/>
  <c r="T53" i="16"/>
  <c r="E53" i="16"/>
  <c r="Y52" i="16"/>
  <c r="O52" i="16"/>
  <c r="J52" i="16"/>
  <c r="D52" i="16"/>
  <c r="D93" i="16"/>
  <c r="C52" i="16"/>
  <c r="B52" i="16"/>
  <c r="Y51" i="16"/>
  <c r="J51" i="16"/>
  <c r="E51" i="16"/>
  <c r="B51" i="16"/>
  <c r="Y50" i="16"/>
  <c r="O50" i="16"/>
  <c r="J50" i="16"/>
  <c r="E50" i="16"/>
  <c r="Y49" i="16"/>
  <c r="T49" i="16"/>
  <c r="O49" i="16"/>
  <c r="J49" i="16"/>
  <c r="E49" i="16"/>
  <c r="T48" i="16"/>
  <c r="O48" i="16"/>
  <c r="J48" i="16"/>
  <c r="E48" i="16"/>
  <c r="Y47" i="16"/>
  <c r="O47" i="16"/>
  <c r="J47" i="16"/>
  <c r="E47" i="16"/>
  <c r="O46" i="16"/>
  <c r="E46" i="16"/>
  <c r="O45" i="16"/>
  <c r="J45" i="16"/>
  <c r="E45" i="16"/>
  <c r="B45" i="16"/>
  <c r="T44" i="16"/>
  <c r="O44" i="16"/>
  <c r="J44" i="16"/>
  <c r="E44" i="16"/>
  <c r="O43" i="16"/>
  <c r="J43" i="16"/>
  <c r="E43" i="16"/>
  <c r="T42" i="16"/>
  <c r="O42" i="16"/>
  <c r="E42" i="16"/>
  <c r="T41" i="16"/>
  <c r="O41" i="16"/>
  <c r="J41" i="16"/>
  <c r="E41" i="16"/>
  <c r="T40" i="16"/>
  <c r="O40" i="16"/>
  <c r="J40" i="16"/>
  <c r="E40" i="16"/>
  <c r="T39" i="16"/>
  <c r="O39" i="16"/>
  <c r="J39" i="16"/>
  <c r="E39" i="16"/>
  <c r="T38" i="16"/>
  <c r="O38" i="16"/>
  <c r="J38" i="16"/>
  <c r="E38" i="16"/>
  <c r="B38" i="16"/>
  <c r="Y37" i="16"/>
  <c r="T37" i="16"/>
  <c r="O37" i="16"/>
  <c r="J37" i="16"/>
  <c r="E37" i="16"/>
  <c r="T36" i="16"/>
  <c r="O36" i="16"/>
  <c r="J36" i="16"/>
  <c r="E36" i="16"/>
  <c r="Y35" i="16"/>
  <c r="O35" i="16"/>
  <c r="J35" i="16"/>
  <c r="E35" i="16"/>
  <c r="T34" i="16"/>
  <c r="O34" i="16"/>
  <c r="J34" i="16"/>
  <c r="E34" i="16"/>
  <c r="T33" i="16"/>
  <c r="O33" i="16"/>
  <c r="J33" i="16"/>
  <c r="E33" i="16"/>
  <c r="T32" i="16"/>
  <c r="O32" i="16"/>
  <c r="J32" i="16"/>
  <c r="E32" i="16"/>
  <c r="T31" i="16"/>
  <c r="O31" i="16"/>
  <c r="J31" i="16"/>
  <c r="E31" i="16"/>
  <c r="Y30" i="16"/>
  <c r="T30" i="16"/>
  <c r="O30" i="16"/>
  <c r="J30" i="16"/>
  <c r="E30" i="16"/>
  <c r="T29" i="16"/>
  <c r="O29" i="16"/>
  <c r="J29" i="16"/>
  <c r="E29" i="16"/>
  <c r="O28" i="16"/>
  <c r="E28" i="16"/>
  <c r="T27" i="16"/>
  <c r="O27" i="16"/>
  <c r="J27" i="16"/>
  <c r="E27" i="16"/>
  <c r="Y26" i="16"/>
  <c r="T26" i="16"/>
  <c r="O26" i="16"/>
  <c r="J26" i="16"/>
  <c r="E26" i="16"/>
  <c r="Y25" i="16"/>
  <c r="O25" i="16"/>
  <c r="J25" i="16"/>
  <c r="E25" i="16"/>
  <c r="Y24" i="16"/>
  <c r="O24" i="16"/>
  <c r="J24" i="16"/>
  <c r="E24" i="16"/>
  <c r="Y23" i="16"/>
  <c r="T23" i="16"/>
  <c r="O23" i="16"/>
  <c r="J23" i="16"/>
  <c r="E23" i="16"/>
  <c r="Y22" i="16"/>
  <c r="O22" i="16"/>
  <c r="J22" i="16"/>
  <c r="C22" i="16"/>
  <c r="B22" i="16"/>
  <c r="T21" i="16"/>
  <c r="O21" i="16"/>
  <c r="J21" i="16"/>
  <c r="E21" i="16"/>
  <c r="T20" i="16"/>
  <c r="O20" i="16"/>
  <c r="J20" i="16"/>
  <c r="E20" i="16"/>
  <c r="Y19" i="16"/>
  <c r="T19" i="16"/>
  <c r="O19" i="16"/>
  <c r="J19" i="16"/>
  <c r="E19" i="16"/>
  <c r="O18" i="16"/>
  <c r="J18" i="16"/>
  <c r="E18" i="16"/>
  <c r="B18" i="16"/>
  <c r="T17" i="16"/>
  <c r="J17" i="16"/>
  <c r="E17" i="16"/>
  <c r="T16" i="16"/>
  <c r="O16" i="16"/>
  <c r="J16" i="16"/>
  <c r="E16" i="16"/>
  <c r="B16" i="16"/>
  <c r="O15" i="16"/>
  <c r="J15" i="16"/>
  <c r="E15" i="16"/>
  <c r="O14" i="16"/>
  <c r="J14" i="16"/>
  <c r="E14" i="16"/>
  <c r="O13" i="16"/>
  <c r="J13" i="16"/>
  <c r="E13" i="16"/>
  <c r="B13" i="16"/>
  <c r="T12" i="16"/>
  <c r="O12" i="16"/>
  <c r="J12" i="16"/>
  <c r="E12" i="16"/>
  <c r="O11" i="16"/>
  <c r="J11" i="16"/>
  <c r="E11" i="16"/>
  <c r="B11" i="16"/>
  <c r="T10" i="16"/>
  <c r="E10" i="16"/>
  <c r="T9" i="16"/>
  <c r="O9" i="16"/>
  <c r="J9" i="16"/>
  <c r="E9" i="16"/>
  <c r="T8" i="16"/>
  <c r="O8" i="16"/>
  <c r="J8" i="16"/>
  <c r="E8" i="16"/>
  <c r="T7" i="16"/>
  <c r="O7" i="16"/>
  <c r="J7" i="16"/>
  <c r="E7" i="16"/>
  <c r="O6" i="16"/>
  <c r="E6" i="16"/>
  <c r="T5" i="16"/>
  <c r="O5" i="16"/>
  <c r="E5" i="16"/>
  <c r="Y4" i="16"/>
  <c r="T4" i="16"/>
  <c r="O4" i="16"/>
  <c r="J4" i="16"/>
  <c r="E4" i="16"/>
  <c r="AC99" i="15"/>
  <c r="AB99" i="15"/>
  <c r="X99" i="15"/>
  <c r="W99" i="15"/>
  <c r="V99" i="15"/>
  <c r="S99" i="15"/>
  <c r="R99" i="15"/>
  <c r="N99" i="15"/>
  <c r="M99" i="15"/>
  <c r="L99" i="15"/>
  <c r="I99" i="15"/>
  <c r="H99" i="15"/>
  <c r="G99" i="15"/>
  <c r="D99" i="15"/>
  <c r="C99" i="15"/>
  <c r="B99" i="15"/>
  <c r="Y97" i="15"/>
  <c r="O97" i="15"/>
  <c r="J97" i="15"/>
  <c r="E97" i="15"/>
  <c r="T96" i="15"/>
  <c r="O96" i="15"/>
  <c r="E96" i="15"/>
  <c r="T95" i="15"/>
  <c r="O95" i="15"/>
  <c r="J95" i="15"/>
  <c r="E95" i="15"/>
  <c r="O94" i="15"/>
  <c r="E94" i="15"/>
  <c r="T93" i="15"/>
  <c r="E93" i="15"/>
  <c r="T92" i="15"/>
  <c r="O92" i="15"/>
  <c r="J92" i="15"/>
  <c r="E92" i="15"/>
  <c r="E91" i="15"/>
  <c r="T90" i="15"/>
  <c r="O90" i="15"/>
  <c r="J90" i="15"/>
  <c r="E90" i="15"/>
  <c r="AD89" i="15"/>
  <c r="T89" i="15"/>
  <c r="E89" i="15"/>
  <c r="T88" i="15"/>
  <c r="O88" i="15"/>
  <c r="J88" i="15"/>
  <c r="E88" i="15"/>
  <c r="O87" i="15"/>
  <c r="J87" i="15"/>
  <c r="E87" i="15"/>
  <c r="O86" i="15"/>
  <c r="E86" i="15"/>
  <c r="T85" i="15"/>
  <c r="O85" i="15"/>
  <c r="J85" i="15"/>
  <c r="E85" i="15"/>
  <c r="T84" i="15"/>
  <c r="E84" i="15"/>
  <c r="AD83" i="15"/>
  <c r="T83" i="15"/>
  <c r="O83" i="15"/>
  <c r="J83" i="15"/>
  <c r="E83" i="15"/>
  <c r="T82" i="15"/>
  <c r="O82" i="15"/>
  <c r="J82" i="15"/>
  <c r="E82" i="15"/>
  <c r="T81" i="15"/>
  <c r="E81" i="15"/>
  <c r="O80" i="15"/>
  <c r="E80" i="15"/>
  <c r="T79" i="15"/>
  <c r="O79" i="15"/>
  <c r="J79" i="15"/>
  <c r="E79" i="15"/>
  <c r="T78" i="15"/>
  <c r="O78" i="15"/>
  <c r="J78" i="15"/>
  <c r="E78" i="15"/>
  <c r="T77" i="15"/>
  <c r="E77" i="15"/>
  <c r="O76" i="15"/>
  <c r="E76" i="15"/>
  <c r="T75" i="15"/>
  <c r="O75" i="15"/>
  <c r="J75" i="15"/>
  <c r="E75" i="15"/>
  <c r="T74" i="15"/>
  <c r="O74" i="15"/>
  <c r="J74" i="15"/>
  <c r="E74" i="15"/>
  <c r="AD73" i="15"/>
  <c r="T73" i="15"/>
  <c r="J73" i="15"/>
  <c r="E73" i="15"/>
  <c r="O72" i="15"/>
  <c r="J72" i="15"/>
  <c r="E72" i="15"/>
  <c r="T71" i="15"/>
  <c r="E71" i="15"/>
  <c r="T70" i="15"/>
  <c r="O70" i="15"/>
  <c r="J70" i="15"/>
  <c r="E70" i="15"/>
  <c r="T69" i="15"/>
  <c r="E69" i="15"/>
  <c r="T68" i="15"/>
  <c r="O68" i="15"/>
  <c r="J68" i="15"/>
  <c r="E68" i="15"/>
  <c r="AD67" i="15"/>
  <c r="T67" i="15"/>
  <c r="O67" i="15"/>
  <c r="J67" i="15"/>
  <c r="E67" i="15"/>
  <c r="T66" i="15"/>
  <c r="O66" i="15"/>
  <c r="J66" i="15"/>
  <c r="E66" i="15"/>
  <c r="T65" i="15"/>
  <c r="O65" i="15"/>
  <c r="J65" i="15"/>
  <c r="E65" i="15"/>
  <c r="E64" i="15"/>
  <c r="T63" i="15"/>
  <c r="O63" i="15"/>
  <c r="J63" i="15"/>
  <c r="E63" i="15"/>
  <c r="O62" i="15"/>
  <c r="E62" i="15"/>
  <c r="O61" i="15"/>
  <c r="E61" i="15"/>
  <c r="O60" i="15"/>
  <c r="E60" i="15"/>
  <c r="O59" i="15"/>
  <c r="E59" i="15"/>
  <c r="O58" i="15"/>
  <c r="J58" i="15"/>
  <c r="E58" i="15"/>
  <c r="T57" i="15"/>
  <c r="O57" i="15"/>
  <c r="J57" i="15"/>
  <c r="E57" i="15"/>
  <c r="O56" i="15"/>
  <c r="E56" i="15"/>
  <c r="T55" i="15"/>
  <c r="E55" i="15"/>
  <c r="T54" i="15"/>
  <c r="O54" i="15"/>
  <c r="J54" i="15"/>
  <c r="E54" i="15"/>
  <c r="O53" i="15"/>
  <c r="E53" i="15"/>
  <c r="T52" i="15"/>
  <c r="O52" i="15"/>
  <c r="J52" i="15"/>
  <c r="E52" i="15"/>
  <c r="T51" i="15"/>
  <c r="O51" i="15"/>
  <c r="J51" i="15"/>
  <c r="E51" i="15"/>
  <c r="AD50" i="15"/>
  <c r="T50" i="15"/>
  <c r="O50" i="15"/>
  <c r="E50" i="15"/>
  <c r="O49" i="15"/>
  <c r="E49" i="15"/>
  <c r="AD48" i="15"/>
  <c r="T48" i="15"/>
  <c r="O48" i="15"/>
  <c r="E48" i="15"/>
  <c r="T47" i="15"/>
  <c r="O47" i="15"/>
  <c r="J47" i="15"/>
  <c r="E47" i="15"/>
  <c r="O46" i="15"/>
  <c r="E46" i="15"/>
  <c r="T45" i="15"/>
  <c r="O45" i="15"/>
  <c r="J45" i="15"/>
  <c r="E45" i="15"/>
  <c r="T44" i="15"/>
  <c r="O44" i="15"/>
  <c r="J44" i="15"/>
  <c r="E44" i="15"/>
  <c r="Y43" i="15"/>
  <c r="T43" i="15"/>
  <c r="O43" i="15"/>
  <c r="J43" i="15"/>
  <c r="E43" i="15"/>
  <c r="T42" i="15"/>
  <c r="O42" i="15"/>
  <c r="J42" i="15"/>
  <c r="E42" i="15"/>
  <c r="E41" i="15"/>
  <c r="T40" i="15"/>
  <c r="O40" i="15"/>
  <c r="J40" i="15"/>
  <c r="E40" i="15"/>
  <c r="T39" i="15"/>
  <c r="O39" i="15"/>
  <c r="J39" i="15"/>
  <c r="E39" i="15"/>
  <c r="T38" i="15"/>
  <c r="O38" i="15"/>
  <c r="J38" i="15"/>
  <c r="E38" i="15"/>
  <c r="O37" i="15"/>
  <c r="J37" i="15"/>
  <c r="E37" i="15"/>
  <c r="E36" i="15"/>
  <c r="T35" i="15"/>
  <c r="O35" i="15"/>
  <c r="J35" i="15"/>
  <c r="E35" i="15"/>
  <c r="T34" i="15"/>
  <c r="O34" i="15"/>
  <c r="J34" i="15"/>
  <c r="E34" i="15"/>
  <c r="T33" i="15"/>
  <c r="O33" i="15"/>
  <c r="J33" i="15"/>
  <c r="E33" i="15"/>
  <c r="T32" i="15"/>
  <c r="O32" i="15"/>
  <c r="J32" i="15"/>
  <c r="E32" i="15"/>
  <c r="T31" i="15"/>
  <c r="O31" i="15"/>
  <c r="J31" i="15"/>
  <c r="E31" i="15"/>
  <c r="T30" i="15"/>
  <c r="O30" i="15"/>
  <c r="J30" i="15"/>
  <c r="E30" i="15"/>
  <c r="T29" i="15"/>
  <c r="O29" i="15"/>
  <c r="E29" i="15"/>
  <c r="T28" i="15"/>
  <c r="O28" i="15"/>
  <c r="E28" i="15"/>
  <c r="T27" i="15"/>
  <c r="O27" i="15"/>
  <c r="J27" i="15"/>
  <c r="E27" i="15"/>
  <c r="T26" i="15"/>
  <c r="E26" i="15"/>
  <c r="T25" i="15"/>
  <c r="O25" i="15"/>
  <c r="J25" i="15"/>
  <c r="E25" i="15"/>
  <c r="O24" i="15"/>
  <c r="E24" i="15"/>
  <c r="AD23" i="15"/>
  <c r="T23" i="15"/>
  <c r="O23" i="15"/>
  <c r="J23" i="15"/>
  <c r="E23" i="15"/>
  <c r="O22" i="15"/>
  <c r="E22" i="15"/>
  <c r="T21" i="15"/>
  <c r="O21" i="15"/>
  <c r="J21" i="15"/>
  <c r="E21" i="15"/>
  <c r="T20" i="15"/>
  <c r="O20" i="15"/>
  <c r="J20" i="15"/>
  <c r="E20" i="15"/>
  <c r="T19" i="15"/>
  <c r="O19" i="15"/>
  <c r="J19" i="15"/>
  <c r="E19" i="15"/>
  <c r="O18" i="15"/>
  <c r="E18" i="15"/>
  <c r="T17" i="15"/>
  <c r="O17" i="15"/>
  <c r="J17" i="15"/>
  <c r="E17" i="15"/>
  <c r="AD16" i="15"/>
  <c r="T16" i="15"/>
  <c r="O16" i="15"/>
  <c r="J16" i="15"/>
  <c r="E16" i="15"/>
  <c r="O15" i="15"/>
  <c r="E15" i="15"/>
  <c r="T14" i="15"/>
  <c r="O14" i="15"/>
  <c r="J14" i="15"/>
  <c r="E14" i="15"/>
  <c r="T13" i="15"/>
  <c r="O13" i="15"/>
  <c r="E13" i="15"/>
  <c r="T12" i="15"/>
  <c r="O12" i="15"/>
  <c r="J12" i="15"/>
  <c r="E12" i="15"/>
  <c r="O11" i="15"/>
  <c r="E11" i="15"/>
  <c r="T10" i="15"/>
  <c r="O10" i="15"/>
  <c r="J10" i="15"/>
  <c r="E10" i="15"/>
  <c r="T9" i="15"/>
  <c r="O9" i="15"/>
  <c r="J9" i="15"/>
  <c r="E9" i="15"/>
  <c r="T8" i="15"/>
  <c r="O8" i="15"/>
  <c r="J8" i="15"/>
  <c r="E8" i="15"/>
  <c r="T7" i="15"/>
  <c r="O7" i="15"/>
  <c r="J7" i="15"/>
  <c r="E7" i="15"/>
  <c r="O6" i="15"/>
  <c r="E6" i="15"/>
  <c r="T5" i="15"/>
  <c r="O5" i="15"/>
  <c r="E5" i="15"/>
  <c r="T4" i="15"/>
  <c r="O4" i="15"/>
  <c r="J4" i="15"/>
  <c r="E4" i="15"/>
  <c r="AC99" i="12"/>
  <c r="AB99" i="12"/>
  <c r="AA99" i="12"/>
  <c r="W99" i="12"/>
  <c r="V99" i="12"/>
  <c r="U99" i="12"/>
  <c r="Q99" i="12"/>
  <c r="P99" i="12"/>
  <c r="O99" i="12"/>
  <c r="K99" i="12"/>
  <c r="J99" i="12"/>
  <c r="I99" i="12"/>
  <c r="E99" i="12"/>
  <c r="D99" i="12"/>
  <c r="C99" i="12"/>
  <c r="AD98" i="12"/>
  <c r="X98" i="12"/>
  <c r="R98" i="12"/>
  <c r="L98" i="12"/>
  <c r="F98" i="12"/>
  <c r="AD97" i="12"/>
  <c r="X97" i="12"/>
  <c r="R97" i="12"/>
  <c r="F97" i="12"/>
  <c r="X96" i="12"/>
  <c r="R96" i="12"/>
  <c r="L96" i="12"/>
  <c r="F96" i="12"/>
  <c r="AD95" i="12"/>
  <c r="R95" i="12"/>
  <c r="F95" i="12"/>
  <c r="X94" i="12"/>
  <c r="F94" i="12"/>
  <c r="AD93" i="12"/>
  <c r="X93" i="12"/>
  <c r="R93" i="12"/>
  <c r="L93" i="12"/>
  <c r="F93" i="12"/>
  <c r="R92" i="12"/>
  <c r="F92" i="12"/>
  <c r="AD91" i="12"/>
  <c r="X91" i="12"/>
  <c r="R91" i="12"/>
  <c r="L91" i="12"/>
  <c r="F91" i="12"/>
  <c r="AD90" i="12"/>
  <c r="X90" i="12"/>
  <c r="F90" i="12"/>
  <c r="AD89" i="12"/>
  <c r="X89" i="12"/>
  <c r="R89" i="12"/>
  <c r="L89" i="12"/>
  <c r="F89" i="12"/>
  <c r="AD88" i="12"/>
  <c r="X88" i="12"/>
  <c r="R88" i="12"/>
  <c r="L88" i="12"/>
  <c r="F88" i="12"/>
  <c r="R87" i="12"/>
  <c r="F87" i="12"/>
  <c r="AD86" i="12"/>
  <c r="X86" i="12"/>
  <c r="R86" i="12"/>
  <c r="L86" i="12"/>
  <c r="F86" i="12"/>
  <c r="X85" i="12"/>
  <c r="F85" i="12"/>
  <c r="AD84" i="12"/>
  <c r="X84" i="12"/>
  <c r="R84" i="12"/>
  <c r="L84" i="12"/>
  <c r="F84" i="12"/>
  <c r="X83" i="12"/>
  <c r="R83" i="12"/>
  <c r="L83" i="12"/>
  <c r="F83" i="12"/>
  <c r="X82" i="12"/>
  <c r="F82" i="12"/>
  <c r="R81" i="12"/>
  <c r="F81" i="12"/>
  <c r="AD80" i="12"/>
  <c r="X80" i="12"/>
  <c r="R80" i="12"/>
  <c r="L80" i="12"/>
  <c r="F80" i="12"/>
  <c r="X79" i="12"/>
  <c r="R79" i="12"/>
  <c r="L79" i="12"/>
  <c r="F79" i="12"/>
  <c r="X78" i="12"/>
  <c r="F78" i="12"/>
  <c r="AD77" i="12"/>
  <c r="R77" i="12"/>
  <c r="F77" i="12"/>
  <c r="AD76" i="12"/>
  <c r="X76" i="12"/>
  <c r="R76" i="12"/>
  <c r="L76" i="12"/>
  <c r="F76" i="12"/>
  <c r="X75" i="12"/>
  <c r="R75" i="12"/>
  <c r="L75" i="12"/>
  <c r="F75" i="12"/>
  <c r="AD74" i="12"/>
  <c r="X74" i="12"/>
  <c r="R74" i="12"/>
  <c r="L74" i="12"/>
  <c r="F74" i="12"/>
  <c r="AD73" i="12"/>
  <c r="R73" i="12"/>
  <c r="L73" i="12"/>
  <c r="F73" i="12"/>
  <c r="AD72" i="12"/>
  <c r="X72" i="12"/>
  <c r="F72" i="12"/>
  <c r="AD71" i="12"/>
  <c r="X71" i="12"/>
  <c r="R71" i="12"/>
  <c r="L71" i="12"/>
  <c r="F71" i="12"/>
  <c r="X70" i="12"/>
  <c r="F70" i="12"/>
  <c r="AD69" i="12"/>
  <c r="X69" i="12"/>
  <c r="R69" i="12"/>
  <c r="L69" i="12"/>
  <c r="F69" i="12"/>
  <c r="AD68" i="12"/>
  <c r="X68" i="12"/>
  <c r="R68" i="12"/>
  <c r="L68" i="12"/>
  <c r="F68" i="12"/>
  <c r="X67" i="12"/>
  <c r="R67" i="12"/>
  <c r="L67" i="12"/>
  <c r="F67" i="12"/>
  <c r="X66" i="12"/>
  <c r="R66" i="12"/>
  <c r="L66" i="12"/>
  <c r="F66" i="12"/>
  <c r="AD65" i="12"/>
  <c r="F65" i="12"/>
  <c r="AD64" i="12"/>
  <c r="X64" i="12"/>
  <c r="R64" i="12"/>
  <c r="L64" i="12"/>
  <c r="F64" i="12"/>
  <c r="R63" i="12"/>
  <c r="F63" i="12"/>
  <c r="R62" i="12"/>
  <c r="F62" i="12"/>
  <c r="R61" i="12"/>
  <c r="F61" i="12"/>
  <c r="R60" i="12"/>
  <c r="F60" i="12"/>
  <c r="X59" i="12"/>
  <c r="R59" i="12"/>
  <c r="L59" i="12"/>
  <c r="F59" i="12"/>
  <c r="X58" i="12"/>
  <c r="R58" i="12"/>
  <c r="L58" i="12"/>
  <c r="F58" i="12"/>
  <c r="R57" i="12"/>
  <c r="F57" i="12"/>
  <c r="X56" i="12"/>
  <c r="R56" i="12"/>
  <c r="F56" i="12"/>
  <c r="X55" i="12"/>
  <c r="R55" i="12"/>
  <c r="L55" i="12"/>
  <c r="F55" i="12"/>
  <c r="R54" i="12"/>
  <c r="F54" i="12"/>
  <c r="AD53" i="12"/>
  <c r="X53" i="12"/>
  <c r="R53" i="12"/>
  <c r="L53" i="12"/>
  <c r="F53" i="12"/>
  <c r="AD52" i="12"/>
  <c r="X52" i="12"/>
  <c r="R52" i="12"/>
  <c r="L52" i="12"/>
  <c r="F52" i="12"/>
  <c r="AD51" i="12"/>
  <c r="X51" i="12"/>
  <c r="R51" i="12"/>
  <c r="L51" i="12"/>
  <c r="F51" i="12"/>
  <c r="R50" i="12"/>
  <c r="F50" i="12"/>
  <c r="AD49" i="12"/>
  <c r="R49" i="12"/>
  <c r="F49" i="12"/>
  <c r="AD48" i="12"/>
  <c r="X48" i="12"/>
  <c r="R48" i="12"/>
  <c r="L48" i="12"/>
  <c r="F48" i="12"/>
  <c r="R47" i="12"/>
  <c r="F47" i="12"/>
  <c r="X46" i="12"/>
  <c r="R46" i="12"/>
  <c r="L46" i="12"/>
  <c r="F46" i="12"/>
  <c r="X45" i="12"/>
  <c r="R45" i="12"/>
  <c r="L45" i="12"/>
  <c r="F45" i="12"/>
  <c r="AD44" i="12"/>
  <c r="X44" i="12"/>
  <c r="R44" i="12"/>
  <c r="L44" i="12"/>
  <c r="F44" i="12"/>
  <c r="AD43" i="12"/>
  <c r="X43" i="12"/>
  <c r="R43" i="12"/>
  <c r="L43" i="12"/>
  <c r="F43" i="12"/>
  <c r="AD42" i="12"/>
  <c r="R42" i="12"/>
  <c r="F42" i="12"/>
  <c r="X41" i="12"/>
  <c r="R41" i="12"/>
  <c r="L41" i="12"/>
  <c r="F41" i="12"/>
  <c r="AD40" i="12"/>
  <c r="X40" i="12"/>
  <c r="R40" i="12"/>
  <c r="L40" i="12"/>
  <c r="F40" i="12"/>
  <c r="X39" i="12"/>
  <c r="R39" i="12"/>
  <c r="L39" i="12"/>
  <c r="F39" i="12"/>
  <c r="R38" i="12"/>
  <c r="L38" i="12"/>
  <c r="F38" i="12"/>
  <c r="AD37" i="12"/>
  <c r="R37" i="12"/>
  <c r="F37" i="12"/>
  <c r="X36" i="12"/>
  <c r="R36" i="12"/>
  <c r="L36" i="12"/>
  <c r="F36" i="12"/>
  <c r="X35" i="12"/>
  <c r="R35" i="12"/>
  <c r="L35" i="12"/>
  <c r="F35" i="12"/>
  <c r="X34" i="12"/>
  <c r="R34" i="12"/>
  <c r="L34" i="12"/>
  <c r="F34" i="12"/>
  <c r="X33" i="12"/>
  <c r="R33" i="12"/>
  <c r="L33" i="12"/>
  <c r="F33" i="12"/>
  <c r="AD32" i="12"/>
  <c r="X32" i="12"/>
  <c r="R32" i="12"/>
  <c r="L32" i="12"/>
  <c r="F32" i="12"/>
  <c r="AD31" i="12"/>
  <c r="X31" i="12"/>
  <c r="R31" i="12"/>
  <c r="L31" i="12"/>
  <c r="F31" i="12"/>
  <c r="X30" i="12"/>
  <c r="R30" i="12"/>
  <c r="L30" i="12"/>
  <c r="F30" i="12"/>
  <c r="X29" i="12"/>
  <c r="R29" i="12"/>
  <c r="L29" i="12"/>
  <c r="F29" i="12"/>
  <c r="AD28" i="12"/>
  <c r="X28" i="12"/>
  <c r="R28" i="12"/>
  <c r="L28" i="12"/>
  <c r="F28" i="12"/>
  <c r="X27" i="12"/>
  <c r="F27" i="12"/>
  <c r="AD26" i="12"/>
  <c r="X26" i="12"/>
  <c r="R26" i="12"/>
  <c r="L26" i="12"/>
  <c r="F26" i="12"/>
  <c r="R25" i="12"/>
  <c r="F25" i="12"/>
  <c r="AD24" i="12"/>
  <c r="X24" i="12"/>
  <c r="R24" i="12"/>
  <c r="L24" i="12"/>
  <c r="F24" i="12"/>
  <c r="AD23" i="12"/>
  <c r="R23" i="12"/>
  <c r="F23" i="12"/>
  <c r="AD22" i="12"/>
  <c r="X22" i="12"/>
  <c r="R22" i="12"/>
  <c r="L22" i="12"/>
  <c r="F22" i="12"/>
  <c r="AD21" i="12"/>
  <c r="X21" i="12"/>
  <c r="R21" i="12"/>
  <c r="L21" i="12"/>
  <c r="F21" i="12"/>
  <c r="AD20" i="12"/>
  <c r="X20" i="12"/>
  <c r="R20" i="12"/>
  <c r="L20" i="12"/>
  <c r="F20" i="12"/>
  <c r="R19" i="12"/>
  <c r="F19" i="12"/>
  <c r="X18" i="12"/>
  <c r="R18" i="12"/>
  <c r="L18" i="12"/>
  <c r="F18" i="12"/>
  <c r="AD17" i="12"/>
  <c r="X17" i="12"/>
  <c r="R17" i="12"/>
  <c r="L17" i="12"/>
  <c r="F17" i="12"/>
  <c r="R16" i="12"/>
  <c r="F16" i="12"/>
  <c r="AD15" i="12"/>
  <c r="X15" i="12"/>
  <c r="R15" i="12"/>
  <c r="L15" i="12"/>
  <c r="F15" i="12"/>
  <c r="X14" i="12"/>
  <c r="R14" i="12"/>
  <c r="F14" i="12"/>
  <c r="AD13" i="12"/>
  <c r="X13" i="12"/>
  <c r="R13" i="12"/>
  <c r="L13" i="12"/>
  <c r="F13" i="12"/>
  <c r="R12" i="12"/>
  <c r="F12" i="12"/>
  <c r="X11" i="12"/>
  <c r="R11" i="12"/>
  <c r="L11" i="12"/>
  <c r="F11" i="12"/>
  <c r="X10" i="12"/>
  <c r="R10" i="12"/>
  <c r="L10" i="12"/>
  <c r="F10" i="12"/>
  <c r="AD9" i="12"/>
  <c r="X9" i="12"/>
  <c r="R9" i="12"/>
  <c r="L9" i="12"/>
  <c r="F9" i="12"/>
  <c r="X8" i="12"/>
  <c r="R8" i="12"/>
  <c r="L8" i="12"/>
  <c r="F8" i="12"/>
  <c r="X7" i="12"/>
  <c r="R7" i="12"/>
  <c r="F7" i="12"/>
  <c r="X6" i="12"/>
  <c r="R6" i="12"/>
  <c r="F6" i="12"/>
  <c r="X5" i="12"/>
  <c r="R5" i="12"/>
  <c r="L5" i="12"/>
  <c r="F5" i="12"/>
  <c r="AD4" i="12"/>
  <c r="X4" i="12"/>
  <c r="R4" i="12"/>
  <c r="L4" i="12"/>
  <c r="F4" i="12"/>
  <c r="J87" i="18"/>
  <c r="AD98" i="17"/>
  <c r="E76" i="16"/>
  <c r="J93" i="16"/>
  <c r="Y93" i="16"/>
  <c r="T98" i="17"/>
  <c r="J98" i="17"/>
  <c r="Y98" i="17"/>
  <c r="Y99" i="15"/>
  <c r="E99" i="15"/>
  <c r="T99" i="15"/>
  <c r="AD99" i="12"/>
  <c r="R99" i="12"/>
  <c r="I139" i="29"/>
  <c r="L139" i="29"/>
  <c r="J2" i="29"/>
  <c r="K2" i="29"/>
  <c r="J98" i="19"/>
  <c r="AD98" i="19"/>
  <c r="O99" i="15"/>
  <c r="J99" i="15"/>
  <c r="AD99" i="15"/>
  <c r="L99" i="12"/>
  <c r="F99" i="12"/>
  <c r="X99" i="12"/>
  <c r="E87" i="18"/>
  <c r="Y87" i="18"/>
  <c r="E98" i="17"/>
  <c r="O98" i="17"/>
  <c r="C93" i="16"/>
  <c r="E93" i="16"/>
  <c r="E22" i="16"/>
  <c r="B93" i="16"/>
  <c r="E84" i="16"/>
  <c r="T93" i="16"/>
  <c r="O93" i="16"/>
  <c r="J139" i="29"/>
  <c r="K139" i="29"/>
  <c r="E98" i="19"/>
  <c r="Y98" i="19"/>
  <c r="O110" i="19"/>
  <c r="O98" i="19"/>
  <c r="E110" i="19"/>
  <c r="Y110" i="19"/>
  <c r="E52" i="16"/>
  <c r="D8" i="1"/>
  <c r="G8" i="1"/>
  <c r="H8" i="1"/>
  <c r="I8" i="1"/>
  <c r="K8" i="1"/>
  <c r="G9" i="1"/>
  <c r="H9" i="1"/>
  <c r="I9" i="1"/>
  <c r="K9" i="1"/>
  <c r="G10" i="1"/>
  <c r="H10" i="1"/>
  <c r="I10" i="1"/>
  <c r="K10" i="1"/>
  <c r="D11" i="1"/>
  <c r="G11" i="1"/>
  <c r="H11" i="1"/>
  <c r="I11" i="1"/>
  <c r="K11" i="1"/>
  <c r="D12" i="1"/>
  <c r="G12" i="1"/>
  <c r="H12" i="1"/>
  <c r="I12" i="1"/>
  <c r="K12" i="1"/>
  <c r="D13" i="1"/>
  <c r="G13" i="1"/>
  <c r="H13" i="1"/>
  <c r="I13" i="1"/>
  <c r="K13" i="1"/>
  <c r="D14" i="1"/>
  <c r="G14" i="1"/>
  <c r="H14" i="1"/>
  <c r="I14" i="1"/>
  <c r="K14" i="1"/>
  <c r="D15" i="1"/>
  <c r="G15" i="1"/>
  <c r="H15" i="1"/>
  <c r="I15" i="1"/>
  <c r="K15" i="1"/>
  <c r="D16" i="1"/>
  <c r="G16" i="1"/>
  <c r="H16" i="1"/>
  <c r="I16" i="1"/>
  <c r="K16" i="1"/>
  <c r="D17" i="1"/>
  <c r="G17" i="1"/>
  <c r="H17" i="1"/>
  <c r="I17" i="1"/>
  <c r="K17" i="1"/>
  <c r="D18" i="1"/>
  <c r="G18" i="1"/>
  <c r="H18" i="1"/>
  <c r="I18" i="1"/>
  <c r="K18" i="1"/>
  <c r="D19" i="1"/>
  <c r="G19" i="1"/>
  <c r="H19" i="1"/>
  <c r="I19" i="1"/>
  <c r="K19" i="1"/>
  <c r="D20" i="1"/>
  <c r="G20" i="1"/>
  <c r="H20" i="1"/>
  <c r="I20" i="1"/>
  <c r="K20" i="1"/>
  <c r="D21" i="1"/>
  <c r="G21" i="1"/>
  <c r="H21" i="1"/>
  <c r="I21" i="1"/>
  <c r="K21" i="1"/>
  <c r="G22" i="1"/>
  <c r="H22" i="1"/>
  <c r="I22" i="1"/>
  <c r="K22" i="1"/>
  <c r="D23" i="1"/>
  <c r="G23" i="1"/>
  <c r="H23" i="1"/>
  <c r="I23" i="1"/>
  <c r="D24" i="1"/>
  <c r="G24" i="1"/>
  <c r="H24" i="1"/>
  <c r="I24" i="1"/>
  <c r="K24" i="1"/>
  <c r="D25" i="1"/>
  <c r="G25" i="1"/>
  <c r="H25" i="1"/>
  <c r="I25" i="1"/>
  <c r="K25" i="1"/>
  <c r="H26" i="1"/>
  <c r="D27" i="1"/>
  <c r="G27" i="1"/>
  <c r="H27" i="1"/>
  <c r="I27" i="1"/>
  <c r="K27" i="1"/>
  <c r="D28" i="1"/>
  <c r="G28" i="1"/>
  <c r="H28" i="1"/>
  <c r="I28" i="1"/>
  <c r="K28" i="1"/>
  <c r="D29" i="1"/>
  <c r="G29" i="1"/>
  <c r="H29" i="1"/>
  <c r="I29" i="1"/>
  <c r="K29" i="1"/>
  <c r="D30" i="1"/>
  <c r="G30" i="1"/>
  <c r="H30" i="1"/>
  <c r="I30" i="1"/>
  <c r="K30" i="1"/>
  <c r="D31" i="1"/>
  <c r="G31" i="1"/>
  <c r="H31" i="1"/>
  <c r="I31" i="1"/>
  <c r="K31" i="1"/>
  <c r="D32" i="1"/>
  <c r="G32" i="1"/>
  <c r="H32" i="1"/>
  <c r="I32" i="1"/>
  <c r="K32" i="1"/>
  <c r="D33" i="1"/>
  <c r="G33" i="1"/>
  <c r="H33" i="1"/>
  <c r="I33" i="1"/>
  <c r="K33" i="1"/>
  <c r="D34" i="1"/>
  <c r="G34" i="1"/>
  <c r="H34" i="1"/>
  <c r="I34" i="1"/>
  <c r="K34" i="1"/>
  <c r="D35" i="1"/>
  <c r="G35" i="1"/>
  <c r="H35" i="1"/>
  <c r="I35" i="1"/>
  <c r="K35" i="1"/>
  <c r="D36" i="1"/>
  <c r="G36" i="1"/>
  <c r="H36" i="1"/>
  <c r="I36" i="1"/>
  <c r="K36" i="1"/>
  <c r="D37" i="1"/>
  <c r="G37" i="1"/>
  <c r="H37" i="1"/>
  <c r="I37" i="1"/>
  <c r="K37" i="1"/>
  <c r="D38" i="1"/>
  <c r="G38" i="1"/>
  <c r="H38" i="1"/>
  <c r="I38" i="1"/>
  <c r="K38" i="1"/>
  <c r="D39" i="1"/>
  <c r="G39" i="1"/>
  <c r="H39" i="1"/>
  <c r="I39" i="1"/>
  <c r="K39" i="1"/>
  <c r="D40" i="1"/>
  <c r="G40" i="1"/>
  <c r="H40" i="1"/>
  <c r="I40" i="1"/>
  <c r="K40" i="1"/>
  <c r="D41" i="1"/>
  <c r="G41" i="1"/>
  <c r="H41" i="1"/>
  <c r="I41" i="1"/>
  <c r="K41" i="1"/>
  <c r="D42" i="1"/>
  <c r="G42" i="1"/>
  <c r="H42" i="1"/>
  <c r="I42" i="1"/>
  <c r="K42" i="1"/>
  <c r="D43" i="1"/>
  <c r="G43" i="1"/>
  <c r="H43" i="1"/>
  <c r="I43" i="1"/>
  <c r="K43" i="1"/>
  <c r="D44" i="1"/>
  <c r="G44" i="1"/>
  <c r="H44" i="1"/>
  <c r="I44" i="1"/>
  <c r="K44" i="1"/>
  <c r="D45" i="1"/>
  <c r="G45" i="1"/>
  <c r="H45" i="1"/>
  <c r="I45" i="1"/>
  <c r="K45" i="1"/>
  <c r="G46" i="1"/>
  <c r="H46" i="1"/>
  <c r="I46" i="1"/>
  <c r="K46" i="1"/>
  <c r="D47" i="1"/>
  <c r="H47" i="1"/>
  <c r="I47" i="1"/>
  <c r="K47" i="1"/>
  <c r="D48" i="1"/>
  <c r="G48" i="1"/>
  <c r="H48" i="1"/>
  <c r="I48" i="1"/>
  <c r="K48" i="1"/>
  <c r="G49" i="1"/>
  <c r="H49" i="1"/>
  <c r="I49" i="1"/>
  <c r="K49" i="1"/>
  <c r="D50" i="1"/>
  <c r="G50" i="1"/>
  <c r="H50" i="1"/>
  <c r="I50" i="1"/>
  <c r="K50" i="1"/>
  <c r="D51" i="1"/>
  <c r="G51" i="1"/>
  <c r="H51" i="1"/>
  <c r="I51" i="1"/>
  <c r="K51" i="1"/>
  <c r="D52" i="1"/>
  <c r="G52" i="1"/>
  <c r="H52" i="1"/>
  <c r="I52" i="1"/>
  <c r="K52" i="1"/>
  <c r="D53" i="1"/>
  <c r="G53" i="1"/>
  <c r="H53" i="1"/>
  <c r="I53" i="1"/>
  <c r="K53" i="1"/>
  <c r="D54" i="1"/>
  <c r="G54" i="1"/>
  <c r="H54" i="1"/>
  <c r="I54" i="1"/>
  <c r="K54" i="1"/>
  <c r="D55" i="1"/>
  <c r="H55" i="1"/>
  <c r="I55" i="1"/>
  <c r="K55" i="1"/>
  <c r="G56" i="1"/>
  <c r="H56" i="1"/>
  <c r="I56" i="1"/>
  <c r="K56" i="1"/>
  <c r="D57" i="1"/>
  <c r="G57" i="1"/>
  <c r="H57" i="1"/>
  <c r="I57" i="1"/>
  <c r="K57" i="1"/>
  <c r="G58" i="1"/>
  <c r="H58" i="1"/>
  <c r="I58" i="1"/>
  <c r="K58" i="1"/>
  <c r="D59" i="1"/>
  <c r="G59" i="1"/>
  <c r="H59" i="1"/>
  <c r="I59" i="1"/>
  <c r="K59" i="1"/>
  <c r="G60" i="1"/>
  <c r="H60" i="1"/>
  <c r="I60" i="1"/>
  <c r="K60" i="1"/>
  <c r="G61" i="1"/>
  <c r="H61" i="1"/>
  <c r="I61" i="1"/>
  <c r="K61" i="1"/>
  <c r="G62" i="1"/>
  <c r="H62" i="1"/>
  <c r="I62" i="1"/>
  <c r="K62" i="1"/>
  <c r="D63" i="1"/>
  <c r="G63" i="1"/>
  <c r="H63" i="1"/>
  <c r="I63" i="1"/>
  <c r="K63" i="1"/>
  <c r="G64" i="1"/>
  <c r="H64" i="1"/>
  <c r="I64" i="1"/>
  <c r="K64" i="1"/>
  <c r="D65" i="1"/>
  <c r="G65" i="1"/>
  <c r="H65" i="1"/>
  <c r="I65" i="1"/>
  <c r="K65" i="1"/>
  <c r="D66" i="1"/>
  <c r="G66" i="1"/>
  <c r="H66" i="1"/>
  <c r="I66" i="1"/>
  <c r="K66" i="1"/>
  <c r="D67" i="1"/>
  <c r="G67" i="1"/>
  <c r="H67" i="1"/>
  <c r="I67" i="1"/>
  <c r="K67" i="1"/>
  <c r="D68" i="1"/>
  <c r="G68" i="1"/>
  <c r="H68" i="1"/>
  <c r="I68" i="1"/>
  <c r="K68" i="1"/>
  <c r="G69" i="1"/>
  <c r="H69" i="1"/>
  <c r="I69" i="1"/>
  <c r="K69" i="1"/>
  <c r="D70" i="1"/>
  <c r="G70" i="1"/>
  <c r="H70" i="1"/>
  <c r="I70" i="1"/>
  <c r="K70" i="1"/>
  <c r="D71" i="1"/>
  <c r="G71" i="1"/>
  <c r="H71" i="1"/>
  <c r="I71" i="1"/>
  <c r="K71" i="1"/>
  <c r="D72" i="1"/>
  <c r="G72" i="1"/>
  <c r="H72" i="1"/>
  <c r="I72" i="1"/>
  <c r="K72" i="1"/>
  <c r="D73" i="1"/>
  <c r="G73" i="1"/>
  <c r="H73" i="1"/>
  <c r="I73" i="1"/>
  <c r="K73" i="1"/>
  <c r="D74" i="1"/>
  <c r="G74" i="1"/>
  <c r="H74" i="1"/>
  <c r="I74" i="1"/>
  <c r="K74" i="1"/>
  <c r="D75" i="1"/>
  <c r="G75" i="1"/>
  <c r="H75" i="1"/>
  <c r="I75" i="1"/>
  <c r="K75" i="1"/>
  <c r="D76" i="1"/>
  <c r="G76" i="1"/>
  <c r="H76" i="1"/>
  <c r="I76" i="1"/>
  <c r="K76" i="1"/>
  <c r="D77" i="1"/>
  <c r="G77" i="1"/>
  <c r="H77" i="1"/>
  <c r="I77" i="1"/>
  <c r="K77" i="1"/>
  <c r="D78" i="1"/>
  <c r="G78" i="1"/>
  <c r="H78" i="1"/>
  <c r="I78" i="1"/>
  <c r="K78" i="1"/>
  <c r="D79" i="1"/>
  <c r="G79" i="1"/>
  <c r="H79" i="1"/>
  <c r="I79" i="1"/>
  <c r="K79" i="1"/>
  <c r="G80" i="1"/>
  <c r="H80" i="1"/>
  <c r="I80" i="1"/>
  <c r="K80" i="1"/>
  <c r="G81" i="1"/>
  <c r="H81" i="1"/>
  <c r="I81" i="1"/>
  <c r="K81" i="1"/>
  <c r="D82" i="1"/>
  <c r="G82" i="1"/>
  <c r="H82" i="1"/>
  <c r="I82" i="1"/>
  <c r="K82" i="1"/>
  <c r="D83" i="1"/>
  <c r="G83" i="1"/>
  <c r="H83" i="1"/>
  <c r="I83" i="1"/>
  <c r="K83" i="1"/>
  <c r="D84" i="1"/>
  <c r="G84" i="1"/>
  <c r="H84" i="1"/>
  <c r="I84" i="1"/>
  <c r="K84" i="1"/>
  <c r="D85" i="1"/>
  <c r="G85" i="1"/>
  <c r="H85" i="1"/>
  <c r="I85" i="1"/>
  <c r="K85" i="1"/>
  <c r="G86" i="1"/>
  <c r="H86" i="1"/>
  <c r="I86" i="1"/>
  <c r="K86" i="1"/>
  <c r="D87" i="1"/>
  <c r="G87" i="1"/>
  <c r="H87" i="1"/>
  <c r="I87" i="1"/>
  <c r="K87" i="1"/>
  <c r="D88" i="1"/>
  <c r="G88" i="1"/>
  <c r="H88" i="1"/>
  <c r="I88" i="1"/>
  <c r="K88" i="1"/>
  <c r="D89" i="1"/>
  <c r="G89" i="1"/>
  <c r="H89" i="1"/>
  <c r="I89" i="1"/>
  <c r="K89" i="1"/>
  <c r="D90" i="1"/>
  <c r="G90" i="1"/>
  <c r="H90" i="1"/>
  <c r="I90" i="1"/>
  <c r="K90" i="1"/>
  <c r="G91" i="1"/>
  <c r="H91" i="1"/>
  <c r="I91" i="1"/>
  <c r="K91" i="1"/>
  <c r="D92" i="1"/>
  <c r="G92" i="1"/>
  <c r="H92" i="1"/>
  <c r="I92" i="1"/>
  <c r="K92" i="1"/>
  <c r="D93" i="1"/>
  <c r="G93" i="1"/>
  <c r="H93" i="1"/>
  <c r="I93" i="1"/>
  <c r="K93" i="1"/>
  <c r="D94" i="1"/>
  <c r="G94" i="1"/>
  <c r="H94" i="1"/>
  <c r="I94" i="1"/>
  <c r="K94" i="1"/>
  <c r="D95" i="1"/>
  <c r="G95" i="1"/>
  <c r="H95" i="1"/>
  <c r="I95" i="1"/>
  <c r="K95" i="1"/>
  <c r="D96" i="1"/>
  <c r="G96" i="1"/>
  <c r="H96" i="1"/>
  <c r="I96" i="1"/>
  <c r="K96" i="1"/>
  <c r="U96" i="1"/>
  <c r="W96" i="1"/>
  <c r="T96" i="1"/>
  <c r="S96" i="1"/>
  <c r="P96" i="1"/>
  <c r="U95" i="1"/>
  <c r="W95" i="1"/>
  <c r="T95" i="1"/>
  <c r="S95" i="1"/>
  <c r="P95" i="1"/>
  <c r="U94" i="1"/>
  <c r="W94" i="1"/>
  <c r="T94" i="1"/>
  <c r="S94" i="1"/>
  <c r="P94" i="1"/>
  <c r="U93" i="1"/>
  <c r="W93" i="1"/>
  <c r="T93" i="1"/>
  <c r="S93" i="1"/>
  <c r="P93" i="1"/>
  <c r="U92" i="1"/>
  <c r="W92" i="1"/>
  <c r="T92" i="1"/>
  <c r="S92" i="1"/>
  <c r="P92" i="1"/>
  <c r="U91" i="1"/>
  <c r="W91" i="1"/>
  <c r="T91" i="1"/>
  <c r="S91" i="1"/>
  <c r="U90" i="1"/>
  <c r="W90" i="1"/>
  <c r="T90" i="1"/>
  <c r="S90" i="1"/>
  <c r="P90" i="1"/>
  <c r="U89" i="1"/>
  <c r="W89" i="1"/>
  <c r="T89" i="1"/>
  <c r="S89" i="1"/>
  <c r="P89" i="1"/>
  <c r="U88" i="1"/>
  <c r="W88" i="1"/>
  <c r="T88" i="1"/>
  <c r="S88" i="1"/>
  <c r="P88" i="1"/>
  <c r="U87" i="1"/>
  <c r="W87" i="1"/>
  <c r="T87" i="1"/>
  <c r="S87" i="1"/>
  <c r="P87" i="1"/>
  <c r="U86" i="1"/>
  <c r="W86" i="1"/>
  <c r="T86" i="1"/>
  <c r="S86" i="1"/>
  <c r="U85" i="1"/>
  <c r="W85" i="1"/>
  <c r="T85" i="1"/>
  <c r="S85" i="1"/>
  <c r="P85" i="1"/>
  <c r="U84" i="1"/>
  <c r="W84" i="1"/>
  <c r="T84" i="1"/>
  <c r="S84" i="1"/>
  <c r="P84" i="1"/>
  <c r="U83" i="1"/>
  <c r="W83" i="1"/>
  <c r="T83" i="1"/>
  <c r="S83" i="1"/>
  <c r="P83" i="1"/>
  <c r="U82" i="1"/>
  <c r="W82" i="1"/>
  <c r="T82" i="1"/>
  <c r="S82" i="1"/>
  <c r="P82" i="1"/>
  <c r="U81" i="1"/>
  <c r="W81" i="1"/>
  <c r="T81" i="1"/>
  <c r="S81" i="1"/>
  <c r="U80" i="1"/>
  <c r="W80" i="1"/>
  <c r="T80" i="1"/>
  <c r="S80" i="1"/>
  <c r="U79" i="1"/>
  <c r="W79" i="1"/>
  <c r="T79" i="1"/>
  <c r="S79" i="1"/>
  <c r="P79" i="1"/>
  <c r="U78" i="1"/>
  <c r="W78" i="1"/>
  <c r="T78" i="1"/>
  <c r="S78" i="1"/>
  <c r="P78" i="1"/>
  <c r="U77" i="1"/>
  <c r="W77" i="1"/>
  <c r="T77" i="1"/>
  <c r="S77" i="1"/>
  <c r="P77" i="1"/>
  <c r="U76" i="1"/>
  <c r="W76" i="1"/>
  <c r="T76" i="1"/>
  <c r="S76" i="1"/>
  <c r="P76" i="1"/>
  <c r="U75" i="1"/>
  <c r="W75" i="1"/>
  <c r="T75" i="1"/>
  <c r="S75" i="1"/>
  <c r="P75" i="1"/>
  <c r="U74" i="1"/>
  <c r="W74" i="1"/>
  <c r="T74" i="1"/>
  <c r="S74" i="1"/>
  <c r="P74" i="1"/>
  <c r="U73" i="1"/>
  <c r="W73" i="1"/>
  <c r="T73" i="1"/>
  <c r="S73" i="1"/>
  <c r="P73" i="1"/>
  <c r="U72" i="1"/>
  <c r="W72" i="1"/>
  <c r="T72" i="1"/>
  <c r="S72" i="1"/>
  <c r="P72" i="1"/>
  <c r="U71" i="1"/>
  <c r="W71" i="1"/>
  <c r="T71" i="1"/>
  <c r="S71" i="1"/>
  <c r="P71" i="1"/>
  <c r="U70" i="1"/>
  <c r="W70" i="1"/>
  <c r="T70" i="1"/>
  <c r="S70" i="1"/>
  <c r="P70" i="1"/>
  <c r="U69" i="1"/>
  <c r="W69" i="1"/>
  <c r="T69" i="1"/>
  <c r="S69" i="1"/>
  <c r="U68" i="1"/>
  <c r="W68" i="1"/>
  <c r="T68" i="1"/>
  <c r="S68" i="1"/>
  <c r="P68" i="1"/>
  <c r="U67" i="1"/>
  <c r="W67" i="1"/>
  <c r="T67" i="1"/>
  <c r="S67" i="1"/>
  <c r="P67" i="1"/>
  <c r="U66" i="1"/>
  <c r="W66" i="1"/>
  <c r="T66" i="1"/>
  <c r="S66" i="1"/>
  <c r="P66" i="1"/>
  <c r="U65" i="1"/>
  <c r="W65" i="1"/>
  <c r="T65" i="1"/>
  <c r="S65" i="1"/>
  <c r="P65" i="1"/>
  <c r="U64" i="1"/>
  <c r="W64" i="1"/>
  <c r="T64" i="1"/>
  <c r="S64" i="1"/>
  <c r="U63" i="1"/>
  <c r="W63" i="1"/>
  <c r="T63" i="1"/>
  <c r="S63" i="1"/>
  <c r="P63" i="1"/>
  <c r="U62" i="1"/>
  <c r="W62" i="1"/>
  <c r="T62" i="1"/>
  <c r="S62" i="1"/>
  <c r="U61" i="1"/>
  <c r="W61" i="1"/>
  <c r="T61" i="1"/>
  <c r="S61" i="1"/>
  <c r="U60" i="1"/>
  <c r="W60" i="1"/>
  <c r="T60" i="1"/>
  <c r="S60" i="1"/>
  <c r="U59" i="1"/>
  <c r="W59" i="1"/>
  <c r="T59" i="1"/>
  <c r="S59" i="1"/>
  <c r="P59" i="1"/>
  <c r="U58" i="1"/>
  <c r="W58" i="1"/>
  <c r="T58" i="1"/>
  <c r="S58" i="1"/>
  <c r="U57" i="1"/>
  <c r="T57" i="1"/>
  <c r="S57" i="1"/>
  <c r="P57" i="1"/>
  <c r="U56" i="1"/>
  <c r="W56" i="1"/>
  <c r="T56" i="1"/>
  <c r="S56" i="1"/>
  <c r="U55" i="1"/>
  <c r="W55" i="1"/>
  <c r="T55" i="1"/>
  <c r="P55" i="1"/>
  <c r="U54" i="1"/>
  <c r="T54" i="1"/>
  <c r="S54" i="1"/>
  <c r="P54" i="1"/>
  <c r="U53" i="1"/>
  <c r="W53" i="1"/>
  <c r="T53" i="1"/>
  <c r="S53" i="1"/>
  <c r="P53" i="1"/>
  <c r="U52" i="1"/>
  <c r="W52" i="1"/>
  <c r="T52" i="1"/>
  <c r="S52" i="1"/>
  <c r="P52" i="1"/>
  <c r="U51" i="1"/>
  <c r="W51" i="1"/>
  <c r="T51" i="1"/>
  <c r="S51" i="1"/>
  <c r="P51" i="1"/>
  <c r="U50" i="1"/>
  <c r="T50" i="1"/>
  <c r="S50" i="1"/>
  <c r="P50" i="1"/>
  <c r="U49" i="1"/>
  <c r="W49" i="1"/>
  <c r="T49" i="1"/>
  <c r="S49" i="1"/>
  <c r="U48" i="1"/>
  <c r="W48" i="1"/>
  <c r="T48" i="1"/>
  <c r="S48" i="1"/>
  <c r="P48" i="1"/>
  <c r="U47" i="1"/>
  <c r="W47" i="1"/>
  <c r="T47" i="1"/>
  <c r="P47" i="1"/>
  <c r="U46" i="1"/>
  <c r="W46" i="1"/>
  <c r="T46" i="1"/>
  <c r="S46" i="1"/>
  <c r="U45" i="1"/>
  <c r="W45" i="1"/>
  <c r="T45" i="1"/>
  <c r="S45" i="1"/>
  <c r="P45" i="1"/>
  <c r="U44" i="1"/>
  <c r="W44" i="1"/>
  <c r="T44" i="1"/>
  <c r="S44" i="1"/>
  <c r="P44" i="1"/>
  <c r="U43" i="1"/>
  <c r="W43" i="1"/>
  <c r="T43" i="1"/>
  <c r="S43" i="1"/>
  <c r="P43" i="1"/>
  <c r="U42" i="1"/>
  <c r="W42" i="1"/>
  <c r="T42" i="1"/>
  <c r="S42" i="1"/>
  <c r="P42" i="1"/>
  <c r="U41" i="1"/>
  <c r="W41" i="1"/>
  <c r="T41" i="1"/>
  <c r="S41" i="1"/>
  <c r="P41" i="1"/>
  <c r="U40" i="1"/>
  <c r="W40" i="1"/>
  <c r="T40" i="1"/>
  <c r="S40" i="1"/>
  <c r="P40" i="1"/>
  <c r="U39" i="1"/>
  <c r="W39" i="1"/>
  <c r="T39" i="1"/>
  <c r="S39" i="1"/>
  <c r="P39" i="1"/>
  <c r="U38" i="1"/>
  <c r="W38" i="1"/>
  <c r="T38" i="1"/>
  <c r="S38" i="1"/>
  <c r="P38" i="1"/>
  <c r="U37" i="1"/>
  <c r="W37" i="1"/>
  <c r="T37" i="1"/>
  <c r="S37" i="1"/>
  <c r="P37" i="1"/>
  <c r="U36" i="1"/>
  <c r="W36" i="1"/>
  <c r="T36" i="1"/>
  <c r="S36" i="1"/>
  <c r="P36" i="1"/>
  <c r="U35" i="1"/>
  <c r="W35" i="1"/>
  <c r="T35" i="1"/>
  <c r="S35" i="1"/>
  <c r="P35" i="1"/>
  <c r="U34" i="1"/>
  <c r="W34" i="1"/>
  <c r="T34" i="1"/>
  <c r="S34" i="1"/>
  <c r="P34" i="1"/>
  <c r="U33" i="1"/>
  <c r="W33" i="1"/>
  <c r="T33" i="1"/>
  <c r="S33" i="1"/>
  <c r="P33" i="1"/>
  <c r="U32" i="1"/>
  <c r="W32" i="1"/>
  <c r="T32" i="1"/>
  <c r="S32" i="1"/>
  <c r="P32" i="1"/>
  <c r="U31" i="1"/>
  <c r="W31" i="1"/>
  <c r="T31" i="1"/>
  <c r="S31" i="1"/>
  <c r="P31" i="1"/>
  <c r="U30" i="1"/>
  <c r="W30" i="1"/>
  <c r="T30" i="1"/>
  <c r="S30" i="1"/>
  <c r="P30" i="1"/>
  <c r="U29" i="1"/>
  <c r="W29" i="1"/>
  <c r="T29" i="1"/>
  <c r="S29" i="1"/>
  <c r="P29" i="1"/>
  <c r="U28" i="1"/>
  <c r="W28" i="1"/>
  <c r="T28" i="1"/>
  <c r="S28" i="1"/>
  <c r="P28" i="1"/>
  <c r="U27" i="1"/>
  <c r="W27" i="1"/>
  <c r="T27" i="1"/>
  <c r="S27" i="1"/>
  <c r="P27" i="1"/>
  <c r="U26" i="1"/>
  <c r="T26" i="1"/>
  <c r="U25" i="1"/>
  <c r="W25" i="1"/>
  <c r="T25" i="1"/>
  <c r="S25" i="1"/>
  <c r="P25" i="1"/>
  <c r="U24" i="1"/>
  <c r="W24" i="1"/>
  <c r="T24" i="1"/>
  <c r="S24" i="1"/>
  <c r="P24" i="1"/>
  <c r="U23" i="1"/>
  <c r="W23" i="1"/>
  <c r="T23" i="1"/>
  <c r="S23" i="1"/>
  <c r="P23" i="1"/>
  <c r="U22" i="1"/>
  <c r="W22" i="1"/>
  <c r="T22" i="1"/>
  <c r="S22" i="1"/>
  <c r="U21" i="1"/>
  <c r="W21" i="1"/>
  <c r="T21" i="1"/>
  <c r="S21" i="1"/>
  <c r="P21" i="1"/>
  <c r="U20" i="1"/>
  <c r="T20" i="1"/>
  <c r="S20" i="1"/>
  <c r="P20" i="1"/>
  <c r="U19" i="1"/>
  <c r="W19" i="1"/>
  <c r="T19" i="1"/>
  <c r="S19" i="1"/>
  <c r="P19" i="1"/>
  <c r="U18" i="1"/>
  <c r="W18" i="1"/>
  <c r="T18" i="1"/>
  <c r="S18" i="1"/>
  <c r="P18" i="1"/>
  <c r="U17" i="1"/>
  <c r="W17" i="1"/>
  <c r="T17" i="1"/>
  <c r="S17" i="1"/>
  <c r="P17" i="1"/>
  <c r="U16" i="1"/>
  <c r="T16" i="1"/>
  <c r="S16" i="1"/>
  <c r="P16" i="1"/>
  <c r="U15" i="1"/>
  <c r="W15" i="1"/>
  <c r="T15" i="1"/>
  <c r="S15" i="1"/>
  <c r="P15" i="1"/>
  <c r="U14" i="1"/>
  <c r="W14" i="1"/>
  <c r="T14" i="1"/>
  <c r="S14" i="1"/>
  <c r="P14" i="1"/>
  <c r="U13" i="1"/>
  <c r="W13" i="1"/>
  <c r="T13" i="1"/>
  <c r="S13" i="1"/>
  <c r="P13" i="1"/>
  <c r="U12" i="1"/>
  <c r="T12" i="1"/>
  <c r="S12" i="1"/>
  <c r="P12" i="1"/>
  <c r="U11" i="1"/>
  <c r="W11" i="1"/>
  <c r="T11" i="1"/>
  <c r="S11" i="1"/>
  <c r="P11" i="1"/>
  <c r="U10" i="1"/>
  <c r="W10" i="1"/>
  <c r="T10" i="1"/>
  <c r="S10" i="1"/>
  <c r="U9" i="1"/>
  <c r="W9" i="1"/>
  <c r="T9" i="1"/>
  <c r="S9" i="1"/>
  <c r="U8" i="1"/>
  <c r="W8" i="1"/>
  <c r="T8" i="1"/>
  <c r="S8" i="1"/>
  <c r="P8" i="1"/>
  <c r="U7" i="1"/>
  <c r="W7" i="1"/>
  <c r="T7" i="1"/>
  <c r="S7" i="1"/>
  <c r="P7" i="1"/>
  <c r="U6" i="1"/>
  <c r="W6" i="1"/>
  <c r="T6" i="1"/>
  <c r="S6" i="1"/>
  <c r="U5" i="1"/>
  <c r="W5" i="1"/>
  <c r="T5" i="1"/>
  <c r="S5" i="1"/>
  <c r="P5" i="1"/>
  <c r="U4" i="1"/>
  <c r="W4" i="1"/>
  <c r="T4" i="1"/>
  <c r="S4" i="1"/>
  <c r="P4" i="1"/>
  <c r="J65" i="1"/>
  <c r="V25" i="1"/>
  <c r="V6" i="1"/>
  <c r="V48" i="1"/>
  <c r="J23" i="1"/>
  <c r="V36" i="1"/>
  <c r="V40" i="1"/>
  <c r="V68" i="1"/>
  <c r="V9" i="1"/>
  <c r="J41" i="1"/>
  <c r="J40" i="1"/>
  <c r="V13" i="1"/>
  <c r="V32" i="1"/>
  <c r="V76" i="1"/>
  <c r="V89" i="1"/>
  <c r="V90" i="1"/>
  <c r="V50" i="1"/>
  <c r="J89" i="1"/>
  <c r="J88" i="1"/>
  <c r="J87" i="1"/>
  <c r="V16" i="1"/>
  <c r="V5" i="1"/>
  <c r="V20" i="1"/>
  <c r="V28" i="1"/>
  <c r="V44" i="1"/>
  <c r="V62" i="1"/>
  <c r="V64" i="1"/>
  <c r="V66" i="1"/>
  <c r="V67" i="1"/>
  <c r="V85" i="1"/>
  <c r="V86" i="1"/>
  <c r="V87" i="1"/>
  <c r="V88" i="1"/>
  <c r="V21" i="1"/>
  <c r="V23" i="1"/>
  <c r="V33" i="1"/>
  <c r="V34" i="1"/>
  <c r="V41" i="1"/>
  <c r="V42" i="1"/>
  <c r="V47" i="1"/>
  <c r="V51" i="1"/>
  <c r="V57" i="1"/>
  <c r="V94" i="1"/>
  <c r="J29" i="1"/>
  <c r="J18" i="1"/>
  <c r="J80" i="1"/>
  <c r="V12" i="1"/>
  <c r="V17" i="1"/>
  <c r="V29" i="1"/>
  <c r="V30" i="1"/>
  <c r="V37" i="1"/>
  <c r="V38" i="1"/>
  <c r="V45" i="1"/>
  <c r="V54" i="1"/>
  <c r="V59" i="1"/>
  <c r="V61" i="1"/>
  <c r="V72" i="1"/>
  <c r="V81" i="1"/>
  <c r="V7" i="1"/>
  <c r="V8" i="1"/>
  <c r="V10" i="1"/>
  <c r="V11" i="1"/>
  <c r="W16" i="1"/>
  <c r="V18" i="1"/>
  <c r="V19" i="1"/>
  <c r="V22" i="1"/>
  <c r="V27" i="1"/>
  <c r="V31" i="1"/>
  <c r="V35" i="1"/>
  <c r="V39" i="1"/>
  <c r="V43" i="1"/>
  <c r="V46" i="1"/>
  <c r="V49" i="1"/>
  <c r="W54" i="1"/>
  <c r="V55" i="1"/>
  <c r="W57" i="1"/>
  <c r="V58" i="1"/>
  <c r="V60" i="1"/>
  <c r="V63" i="1"/>
  <c r="V65" i="1"/>
  <c r="V74" i="1"/>
  <c r="V92" i="1"/>
  <c r="J84" i="1"/>
  <c r="J58" i="1"/>
  <c r="J53" i="1"/>
  <c r="J37" i="1"/>
  <c r="J36" i="1"/>
  <c r="J32" i="1"/>
  <c r="J28" i="1"/>
  <c r="V4" i="1"/>
  <c r="W12" i="1"/>
  <c r="V14" i="1"/>
  <c r="V15" i="1"/>
  <c r="W20" i="1"/>
  <c r="V24" i="1"/>
  <c r="W50" i="1"/>
  <c r="V52" i="1"/>
  <c r="V53" i="1"/>
  <c r="V56" i="1"/>
  <c r="V70" i="1"/>
  <c r="V78" i="1"/>
  <c r="V80" i="1"/>
  <c r="V83" i="1"/>
  <c r="V95" i="1"/>
  <c r="V96" i="1"/>
  <c r="J93" i="1"/>
  <c r="J92" i="1"/>
  <c r="J91" i="1"/>
  <c r="J77" i="1"/>
  <c r="J52" i="1"/>
  <c r="J49" i="1"/>
  <c r="J48" i="1"/>
  <c r="J46" i="1"/>
  <c r="J45" i="1"/>
  <c r="J44" i="1"/>
  <c r="J25" i="1"/>
  <c r="J14" i="1"/>
  <c r="J13" i="1"/>
  <c r="J83" i="1"/>
  <c r="J82" i="1"/>
  <c r="J81" i="1"/>
  <c r="J73" i="1"/>
  <c r="J72" i="1"/>
  <c r="J68" i="1"/>
  <c r="J67" i="1"/>
  <c r="J63" i="1"/>
  <c r="J62" i="1"/>
  <c r="J61" i="1"/>
  <c r="J54" i="1"/>
  <c r="J43" i="1"/>
  <c r="J35" i="1"/>
  <c r="J27" i="1"/>
  <c r="K23" i="1"/>
  <c r="J16" i="1"/>
  <c r="J15" i="1"/>
  <c r="J69" i="1"/>
  <c r="J33" i="1"/>
  <c r="J96" i="1"/>
  <c r="J95" i="1"/>
  <c r="J85" i="1"/>
  <c r="J56" i="1"/>
  <c r="J51" i="1"/>
  <c r="J50" i="1"/>
  <c r="J39" i="1"/>
  <c r="J31" i="1"/>
  <c r="J20" i="1"/>
  <c r="J19" i="1"/>
  <c r="J12" i="1"/>
  <c r="J79" i="1"/>
  <c r="J76" i="1"/>
  <c r="J75" i="1"/>
  <c r="J71" i="1"/>
  <c r="J64" i="1"/>
  <c r="J60" i="1"/>
  <c r="J57" i="1"/>
  <c r="J22" i="1"/>
  <c r="J11" i="1"/>
  <c r="J8" i="1"/>
  <c r="J94" i="1"/>
  <c r="J90" i="1"/>
  <c r="J86" i="1"/>
  <c r="J78" i="1"/>
  <c r="J74" i="1"/>
  <c r="J70" i="1"/>
  <c r="J66" i="1"/>
  <c r="J59" i="1"/>
  <c r="J55" i="1"/>
  <c r="J47" i="1"/>
  <c r="J42" i="1"/>
  <c r="J38" i="1"/>
  <c r="J34" i="1"/>
  <c r="J30" i="1"/>
  <c r="J24" i="1"/>
  <c r="J21" i="1"/>
  <c r="J17" i="1"/>
  <c r="J9" i="1"/>
  <c r="J10" i="1"/>
  <c r="V69" i="1"/>
  <c r="V71" i="1"/>
  <c r="V73" i="1"/>
  <c r="V75" i="1"/>
  <c r="V77" i="1"/>
  <c r="V79" i="1"/>
  <c r="V82" i="1"/>
  <c r="V84" i="1"/>
  <c r="V91" i="1"/>
  <c r="V93" i="1"/>
  <c r="I4" i="1"/>
  <c r="K4" i="1"/>
  <c r="H4" i="1"/>
  <c r="G4" i="1"/>
  <c r="D4" i="1"/>
  <c r="J4" i="1"/>
</calcChain>
</file>

<file path=xl/sharedStrings.xml><?xml version="1.0" encoding="utf-8"?>
<sst xmlns="http://schemas.openxmlformats.org/spreadsheetml/2006/main" count="9237" uniqueCount="1515">
  <si>
    <t>ACCT</t>
  </si>
  <si>
    <t>ANTH</t>
  </si>
  <si>
    <t>AOSC</t>
  </si>
  <si>
    <t>ARAB</t>
  </si>
  <si>
    <t>ARCH</t>
  </si>
  <si>
    <t>ARTT</t>
  </si>
  <si>
    <t>ASLP</t>
  </si>
  <si>
    <t>ASTR</t>
  </si>
  <si>
    <t>AUTO</t>
  </si>
  <si>
    <t>BIOL</t>
  </si>
  <si>
    <t>BIOT</t>
  </si>
  <si>
    <t>BLDG</t>
  </si>
  <si>
    <t>BSAD</t>
  </si>
  <si>
    <t>CCJS</t>
  </si>
  <si>
    <t>CHEM</t>
  </si>
  <si>
    <t>CHIN</t>
  </si>
  <si>
    <t>CMAP</t>
  </si>
  <si>
    <t>CMGT</t>
  </si>
  <si>
    <t>CMSC</t>
  </si>
  <si>
    <t>COED</t>
  </si>
  <si>
    <t>COMM</t>
  </si>
  <si>
    <t>DANC</t>
  </si>
  <si>
    <t>DATA</t>
  </si>
  <si>
    <t>ECON</t>
  </si>
  <si>
    <t>EDUC</t>
  </si>
  <si>
    <t>ELAI</t>
  </si>
  <si>
    <t>ELAR</t>
  </si>
  <si>
    <t>ELAS</t>
  </si>
  <si>
    <t>ELAW</t>
  </si>
  <si>
    <t>EMGT</t>
  </si>
  <si>
    <t>ENEE</t>
  </si>
  <si>
    <t>ENES</t>
  </si>
  <si>
    <t>ENGL</t>
  </si>
  <si>
    <t>FILM</t>
  </si>
  <si>
    <t>FIRE</t>
  </si>
  <si>
    <t>FREN</t>
  </si>
  <si>
    <t>GDES</t>
  </si>
  <si>
    <t>GEOG</t>
  </si>
  <si>
    <t>GEOL</t>
  </si>
  <si>
    <t>GERM</t>
  </si>
  <si>
    <t>GHUM</t>
  </si>
  <si>
    <t>GNDS</t>
  </si>
  <si>
    <t>HIND</t>
  </si>
  <si>
    <t>HINM</t>
  </si>
  <si>
    <t>HIST</t>
  </si>
  <si>
    <t>HLTH</t>
  </si>
  <si>
    <t>HMGT</t>
  </si>
  <si>
    <t>HONR</t>
  </si>
  <si>
    <t>HSCI</t>
  </si>
  <si>
    <t>IDES</t>
  </si>
  <si>
    <t>IERW</t>
  </si>
  <si>
    <t>ISTD</t>
  </si>
  <si>
    <t>ITAL</t>
  </si>
  <si>
    <t>JAPN</t>
  </si>
  <si>
    <t>KORA</t>
  </si>
  <si>
    <t>LATN</t>
  </si>
  <si>
    <t>LGST</t>
  </si>
  <si>
    <t>LIBR</t>
  </si>
  <si>
    <t>LING</t>
  </si>
  <si>
    <t>LNTP</t>
  </si>
  <si>
    <t>MATH</t>
  </si>
  <si>
    <t>MGMT</t>
  </si>
  <si>
    <t>MHLT</t>
  </si>
  <si>
    <t>MUSC</t>
  </si>
  <si>
    <t>NURS</t>
  </si>
  <si>
    <t>NUTR</t>
  </si>
  <si>
    <t>NWIT</t>
  </si>
  <si>
    <t>PHED</t>
  </si>
  <si>
    <t>PHIL</t>
  </si>
  <si>
    <t>PHOT</t>
  </si>
  <si>
    <t>PHTH</t>
  </si>
  <si>
    <t>PHYS</t>
  </si>
  <si>
    <t>POLI</t>
  </si>
  <si>
    <t>PORT</t>
  </si>
  <si>
    <t>POSM</t>
  </si>
  <si>
    <t>PSCI</t>
  </si>
  <si>
    <t>PSYC</t>
  </si>
  <si>
    <t>RADT</t>
  </si>
  <si>
    <t>READ</t>
  </si>
  <si>
    <t>RUSS</t>
  </si>
  <si>
    <t>SCIR</t>
  </si>
  <si>
    <t>SOCY</t>
  </si>
  <si>
    <t>SONO</t>
  </si>
  <si>
    <t>SPAN</t>
  </si>
  <si>
    <t>STSU</t>
  </si>
  <si>
    <t>SURG</t>
  </si>
  <si>
    <t>TECH</t>
  </si>
  <si>
    <t>THET</t>
  </si>
  <si>
    <t>TVRA</t>
  </si>
  <si>
    <t>WMST</t>
  </si>
  <si>
    <t>Full-Time Faculty</t>
  </si>
  <si>
    <t>Part-Time Faculty</t>
  </si>
  <si>
    <t>All Faculty</t>
  </si>
  <si>
    <t>Subject</t>
  </si>
  <si>
    <t>Hours</t>
  </si>
  <si>
    <t>ESH</t>
  </si>
  <si>
    <t>S-F Ratio</t>
  </si>
  <si>
    <t>Pct ESH FT</t>
  </si>
  <si>
    <t>FY2018 (all semesters) -- Student-Faculty Ratio and FT Faculty Percent of ESH</t>
  </si>
  <si>
    <t>AELR</t>
  </si>
  <si>
    <t>AELS</t>
  </si>
  <si>
    <t>AELW</t>
  </si>
  <si>
    <t>S-F Ratio - Morning Classes</t>
  </si>
  <si>
    <t>S-F Ratio - Afternoon Classes                                                             ( Start noon - 4:59 )</t>
  </si>
  <si>
    <t>S-F Ratio - Evening Classes                 ( Start 5 PM or later)</t>
  </si>
  <si>
    <t>Distance</t>
  </si>
  <si>
    <t>GT</t>
  </si>
  <si>
    <t>RV</t>
  </si>
  <si>
    <t>TP/SS</t>
  </si>
  <si>
    <t>MC</t>
  </si>
  <si>
    <t>Full-Time / Part-Time Faculty Ratios and Student-Faculty Ratio</t>
  </si>
  <si>
    <t>Table 2-A:</t>
  </si>
  <si>
    <t>Table 2-B:</t>
  </si>
  <si>
    <t>TABLE   2</t>
  </si>
  <si>
    <t>TABLE   3</t>
  </si>
  <si>
    <t>Highest Enrolled Courses</t>
  </si>
  <si>
    <t>Takoma Park / SS</t>
  </si>
  <si>
    <t>Course-Title</t>
  </si>
  <si>
    <t>Enrolled</t>
  </si>
  <si>
    <t>% of All 723 Rockville Courses</t>
  </si>
  <si>
    <t>% of All 342 Takoma Park/SS Courses</t>
  </si>
  <si>
    <t>% of All 317 Distance Learning Courses</t>
  </si>
  <si>
    <t>% of All 269 Germantown Courses</t>
  </si>
  <si>
    <t>Distance Learning</t>
  </si>
  <si>
    <t>Course - Title</t>
  </si>
  <si>
    <t>Germantown</t>
  </si>
  <si>
    <t>Rockville</t>
  </si>
  <si>
    <t>Note: 1) Data Sources - ARCHIVE_MSFSECT_ARCHIVE;    2) Course Section/CRN excluded Lab and Discussion sections.    3) Percentage show Top 50 at grandtotal Campus Number.</t>
  </si>
  <si>
    <t>Table 4:</t>
  </si>
  <si>
    <t>Table 3:</t>
  </si>
  <si>
    <t>ENGL101 - INTRO TO COLLEGE WRITING</t>
  </si>
  <si>
    <t>ELAW970 - ACADEMIC WRITING I</t>
  </si>
  <si>
    <t>ENGL102 - CRIT READ/WRITE/RESEARCH</t>
  </si>
  <si>
    <t>HLTH105 - PERS &amp; COMM HEALTH</t>
  </si>
  <si>
    <t>PSYC102 - GENERAL PSYCHOLOGY</t>
  </si>
  <si>
    <t>WMST101 - INTRO TO WOMEN'S STUDIES</t>
  </si>
  <si>
    <t>MATH080 - MATHEMATICS PREP</t>
  </si>
  <si>
    <t>BSAD210 - STAT FOR BUSINESS &amp; ECONOMICS</t>
  </si>
  <si>
    <t>COMM108 - FOUND HUMAN COMMUNICATION</t>
  </si>
  <si>
    <t>ENES100 - INTRO TO ENGINEERING DESIGN</t>
  </si>
  <si>
    <t>SOCY100 - INTRO TO SOCIOLOGY</t>
  </si>
  <si>
    <t>HLTH121 - NUTRITION/FITNESS&amp;WELLNESS</t>
  </si>
  <si>
    <t>MATH117 - ELEMENTS OF STATISTICS</t>
  </si>
  <si>
    <t>IERW001 - INTEGRATED READ AND WRIT I</t>
  </si>
  <si>
    <t>MATH096 - INTERMEDIATE ALGEBRA</t>
  </si>
  <si>
    <t>HINM115 - MEDICAL TERMINOLOGY I</t>
  </si>
  <si>
    <t>BIOL150 - PRIN OF BIOLOGY I</t>
  </si>
  <si>
    <t>PHIL140 - INTRO TO STUDY OF ETHICS</t>
  </si>
  <si>
    <t>MATH165 - PRECALCULUS</t>
  </si>
  <si>
    <t>ELAR970 - ACADEMIC READING I</t>
  </si>
  <si>
    <t>BIOL101 - GENERAL BIOLOGY</t>
  </si>
  <si>
    <t>HLTH212 - CONTROL STRESS/TENSION</t>
  </si>
  <si>
    <t>ECON201 - PRIN OF ECONOMICS I</t>
  </si>
  <si>
    <t>ELAS980 - ACADEMIC SPEAKING/LISTENING II</t>
  </si>
  <si>
    <t>MATH110 - SURVEY OF COLLEGE MATH</t>
  </si>
  <si>
    <t>MUSC110 - LISTENING TO MUSIC</t>
  </si>
  <si>
    <t>MATH181 - CALCULUS I</t>
  </si>
  <si>
    <t>PSYC221 - INTRO TO ABNORMALPSYCHOLOGY</t>
  </si>
  <si>
    <t>CHEM131 - PRINCIPLES OF CHEMISTRY I</t>
  </si>
  <si>
    <t>MUSC117 - WORLD MUSIC</t>
  </si>
  <si>
    <t>BSAD101 - INTRO TO BUSINESS</t>
  </si>
  <si>
    <t>PHYS161 - GENERAL PHYSICS I</t>
  </si>
  <si>
    <t>MATH098 - INTRODUCTION TO TRIGONOMETRY</t>
  </si>
  <si>
    <t>MATH280 - MULTIVARIABLE CALCULUS CE-R</t>
  </si>
  <si>
    <t>ARTT100 - INTRODUCTION TO DRAWING</t>
  </si>
  <si>
    <t>MATH282 - DIFFERENTIAL EQUATIONS</t>
  </si>
  <si>
    <t>BIOL212 - HUMAN ANAT &amp; PHYS I</t>
  </si>
  <si>
    <t>FREN101 - ELEM FRENCH I</t>
  </si>
  <si>
    <t>NUTR101 - INTRODUCTION TO NUTRITION</t>
  </si>
  <si>
    <t>ARTT120 - CERAMICS I</t>
  </si>
  <si>
    <t>ACCT221 - ACCOUNTING I</t>
  </si>
  <si>
    <t>HIST200 - US HIST COLONIAL - 1865</t>
  </si>
  <si>
    <t>SPAN101 - ELEM SPANISH I</t>
  </si>
  <si>
    <t>ARTT127 - ART APPRECIATION</t>
  </si>
  <si>
    <t>BIOL213 - HUMAN ANAT &amp; PHYS II</t>
  </si>
  <si>
    <t>MGMT201 - BUSINESS LAW</t>
  </si>
  <si>
    <t>CHEM099 - INTRODUCTORY CHEMISTRY</t>
  </si>
  <si>
    <t>COMM112 - BUS &amp; PRO SPEECH COMM</t>
  </si>
  <si>
    <t>CMAP120 - INTRO TO COMPUTER APPLICATIONS</t>
  </si>
  <si>
    <t>HLTH125 - PERSONALIZED HEALTH FITNESS</t>
  </si>
  <si>
    <t>MATH150 - ELEM APPLIED CALCULUS I</t>
  </si>
  <si>
    <t>ARTT201 - ART HISTORY: 1400 TO PRESENT</t>
  </si>
  <si>
    <t>PSYC203 - HUMAN GROWTH &amp; DEVELOPMENT</t>
  </si>
  <si>
    <t>HIST114 - THE WORLD IN 20TH CENT</t>
  </si>
  <si>
    <t>BIOL210 - MICROBIOLOGY</t>
  </si>
  <si>
    <t>CHEM203 - ORGANIC CHEMISTRY I</t>
  </si>
  <si>
    <t>MATH182 - CALCULUS II</t>
  </si>
  <si>
    <t>BIOL151 - PRIN OF BIOLOGY II</t>
  </si>
  <si>
    <t>MATH093 - INTERMEDIATE ALGEBRA LIB ARTS</t>
  </si>
  <si>
    <t>BIOL222 - PRINCIPLES OF GENETICS</t>
  </si>
  <si>
    <t>CMSC140 - INTRO TO PROGRAMMING</t>
  </si>
  <si>
    <t>POLI203 - INTERNATIONAL RELATIONS</t>
  </si>
  <si>
    <t>ECON202 - PRIN OF ECONOMICS II</t>
  </si>
  <si>
    <t>ARTT200 - ART HISTORY: ANCIENT TO 1400</t>
  </si>
  <si>
    <t>ELAW980 - ACADEMIC WRITING II</t>
  </si>
  <si>
    <t>BIOL130 - THE HUMAN BODY</t>
  </si>
  <si>
    <t>ELAI990 - ADVANCED INTEGRATED SKILLS</t>
  </si>
  <si>
    <t>ASLP100 - ASL I</t>
  </si>
  <si>
    <t>POLI101 - AMERICAN GOVERNMENT</t>
  </si>
  <si>
    <t>PHOT161 - INTRO TO DIGITAL PHOTOGRAPHY</t>
  </si>
  <si>
    <t>STSU100 - FIRST YEAR SEMINAR</t>
  </si>
  <si>
    <t>SPAN102 - ELEM SPANISH II</t>
  </si>
  <si>
    <t>ELAR980 - ACADEMIC READING II</t>
  </si>
  <si>
    <t>CMSC203 - COMPUTER SCIENCE I</t>
  </si>
  <si>
    <t>HLTH100 - PRIN HEALTH LIVING</t>
  </si>
  <si>
    <t>NWIT127 - MICROCOMPUTER ESSENTIALS</t>
  </si>
  <si>
    <t>ANTH201 - INTRO TO SOCIOCULTURAL ANTHRO</t>
  </si>
  <si>
    <t>GDES116 - DIGITAL TOOLS FOR VISUAL ARTS</t>
  </si>
  <si>
    <t>PHIL101 - INTRO TO PHILOSOPHY</t>
  </si>
  <si>
    <t>CHEM109 - CHEMISTRY AND SOCIETY</t>
  </si>
  <si>
    <t>CHEM132 - PRINCIPLES OF CHEMISTRY II</t>
  </si>
  <si>
    <t>BIOL226 - NUTRITION</t>
  </si>
  <si>
    <t>CCJS110 - ADMIN OF JUSTICE</t>
  </si>
  <si>
    <t>PHYS203 - GNRL PHYSICS NON ENGR I</t>
  </si>
  <si>
    <t>ACCT222 - ACCOUNTING II</t>
  </si>
  <si>
    <t>STSU120 - CAREER DEVELOPMENT</t>
  </si>
  <si>
    <t>MUSC131 - AMERICAN POPULAR MUSIC</t>
  </si>
  <si>
    <t>HLTH131 - DRUGS &amp; LIFESTYLE WELLNESS</t>
  </si>
  <si>
    <t>HIST201 - US HIST 1865-PRES</t>
  </si>
  <si>
    <t>BIOL106 - ENVIRONMENTAL BIOLOGY LAB</t>
  </si>
  <si>
    <t>IERW002 - INTEGRATED READ AND WRIT II</t>
  </si>
  <si>
    <t>ASTR101 - INTRODUCTORY ASTRONOMY</t>
  </si>
  <si>
    <t>BIOL105 - ENVIRONMENTAL BIOLOGY</t>
  </si>
  <si>
    <t>ENES102 - STATICS</t>
  </si>
  <si>
    <t>CMSC110 - COMPUTER CONCEPTS</t>
  </si>
  <si>
    <t>GEOG101 - INTRO TO GEOGRAPHY</t>
  </si>
  <si>
    <t>MATH092 - FOUND OF MATH REASONING</t>
  </si>
  <si>
    <t>PSYC215 - CHILD PSYCHOLOGY</t>
  </si>
  <si>
    <t>ENGL103 - CRIT READ/WRITE/RSRCH AT WORK</t>
  </si>
  <si>
    <t>PHYS262 - GENERAL PHYSICS II</t>
  </si>
  <si>
    <t>% of Top 100 Courses at All 1,015 Courses</t>
  </si>
  <si>
    <t>Note: Data Sources - ARCHIVE_MSFSECT_ARCHIVE;    Course Section/CRN excluded Lab and Discussion sections.</t>
  </si>
  <si>
    <t>NWIT151 - INTRODUCTION TO NETWORKING</t>
  </si>
  <si>
    <t>HINM116 - MEDICAL TERMINOLOGY II</t>
  </si>
  <si>
    <t>NURS113 - FUNDAMENTALS OF NURSING</t>
  </si>
  <si>
    <t>NURS121 - BASIC HEALTH ASSESSMENT</t>
  </si>
  <si>
    <t>CMSC253 - UNIX/LINUX SYSTEM ADMIN</t>
  </si>
  <si>
    <t>NURS114 - PROFESS AND COMMU IN NURSING</t>
  </si>
  <si>
    <t>NWIT252 - CISCO NETWORKING 2</t>
  </si>
  <si>
    <t>NURS125 - NURSING HEALTH AND ILLNESS I</t>
  </si>
  <si>
    <t>NURS126 - NURSING SPECIAL POPULATIONS I</t>
  </si>
  <si>
    <t>NURS129 - PATHO PHARMACOLOGY IN NURSING</t>
  </si>
  <si>
    <t>NURS240 - NURSING HEALTH AND ILLNESS III</t>
  </si>
  <si>
    <t>HLTH225 - INTRO TO HEALTH BEHAVIORS</t>
  </si>
  <si>
    <t>CMSC135 - INTRODUCTION TO SCRIPTING</t>
  </si>
  <si>
    <t>NURS226 - MATERNAL-CHILD NURSING</t>
  </si>
  <si>
    <t>NURS205 - TRANSITION TO PRO NSG PRAC</t>
  </si>
  <si>
    <t>STSU122 - PRINCIPLES OF ACADEMIC SUCCESS</t>
  </si>
  <si>
    <t>CMSC100 - FUNDAMENTALS OF PROGRAMMING</t>
  </si>
  <si>
    <t>NURS225 - NURSING HEALTH AND ILLNESS II</t>
  </si>
  <si>
    <t>HLTH113 - FIRST AID AND CPR</t>
  </si>
  <si>
    <t>Collegewide</t>
  </si>
  <si>
    <t>Offer</t>
  </si>
  <si>
    <t xml:space="preserve">Ran </t>
  </si>
  <si>
    <t>Pct Ran</t>
  </si>
  <si>
    <t>ACES</t>
  </si>
  <si>
    <t>STBR</t>
  </si>
  <si>
    <t>Table 5:</t>
  </si>
  <si>
    <t>Takoma Park / Silver Spring</t>
  </si>
  <si>
    <t>Blended Courses</t>
  </si>
  <si>
    <t>Sections</t>
  </si>
  <si>
    <t>Capacity</t>
  </si>
  <si>
    <t>Pct.</t>
  </si>
  <si>
    <t>Totals</t>
  </si>
  <si>
    <t>Note:   1)  Data Sources - ARCHIVE_MSFSECT_ARCHIVE,  RAVEN_MSFCRSE;        2) Blended section = online course + Campus ;      3) All Section excluded Lab and Discussion courses.</t>
  </si>
  <si>
    <t>PRNT</t>
  </si>
  <si>
    <t>4)  "Time-of Day" only included On Campus course, some of courses not show "Meet-Time" will list at "No-Time" course section and Summary at  the End of the Report.</t>
  </si>
  <si>
    <t xml:space="preserve">  </t>
  </si>
  <si>
    <t>Grand Total</t>
  </si>
  <si>
    <t>Collegewide Total</t>
  </si>
  <si>
    <t>Notes:           1)  Data Sources - ARCHIVE_MSFSECT_ARCHIVE,  MSFCRSE</t>
  </si>
  <si>
    <t>1)  Data Sources - ARCHIVE_MSFSECT_ARCHIVE,  MSFCRSE</t>
  </si>
  <si>
    <t>2) Blended sections are "distance" with a campus code listed in Banner</t>
  </si>
  <si>
    <t>3) Lab and Discussion sections are excluded</t>
  </si>
  <si>
    <t>4) Sections with no "meeting time" in Banner are excluded from "time of day" tables</t>
  </si>
  <si>
    <t>5) Some sections have no "Time of Day" data - they are excluded from the "Time of Day" tables but included in the "Summary" on "Evening" table</t>
  </si>
  <si>
    <t>.</t>
  </si>
  <si>
    <t>MUSC *</t>
  </si>
  <si>
    <t xml:space="preserve">Notes:        </t>
  </si>
  <si>
    <t>2)  "No-Meeting -Time" sections are not shown  "time of day" in Banner tables</t>
  </si>
  <si>
    <t>* in this "No-Meeting-Time" section, some of Subject Code "MUSC" without MAX enrollment numbers. Therefore, the percentage of Capacity of MUSC is higher than normal.</t>
  </si>
  <si>
    <t xml:space="preserve">Meet-Time </t>
  </si>
  <si>
    <t>Morning</t>
  </si>
  <si>
    <t>Afternoon</t>
  </si>
  <si>
    <t>Evening</t>
  </si>
  <si>
    <t>No Time</t>
  </si>
  <si>
    <t>Total</t>
  </si>
  <si>
    <r>
      <rPr>
        <b/>
        <sz val="16"/>
        <color theme="0"/>
        <rFont val="Calibri"/>
        <family val="2"/>
        <scheme val="minor"/>
      </rPr>
      <t xml:space="preserve">Seat Capacity   </t>
    </r>
    <r>
      <rPr>
        <sz val="16"/>
        <color theme="0"/>
        <rFont val="Calibri"/>
        <family val="2"/>
        <scheme val="minor"/>
      </rPr>
      <t xml:space="preserve">                                                 by Discipline and Time of Day</t>
    </r>
  </si>
  <si>
    <r>
      <t xml:space="preserve">Course Sections Offered                           </t>
    </r>
    <r>
      <rPr>
        <b/>
        <sz val="16"/>
        <color rgb="FFFFFF00"/>
        <rFont val="Calibri"/>
        <family val="2"/>
        <scheme val="minor"/>
      </rPr>
      <t xml:space="preserve">Active and Cancelled Classes   </t>
    </r>
    <r>
      <rPr>
        <sz val="16"/>
        <color theme="0"/>
        <rFont val="Calibri"/>
        <family val="2"/>
        <scheme val="minor"/>
      </rPr>
      <t xml:space="preserve">                      by Subject and Campus</t>
    </r>
  </si>
  <si>
    <t>TABLE   6</t>
  </si>
  <si>
    <t>Degree Program Enrollment</t>
  </si>
  <si>
    <t>Table 6</t>
  </si>
  <si>
    <t>Table 7</t>
  </si>
  <si>
    <t>TABLE   7</t>
  </si>
  <si>
    <t>TABLE   8</t>
  </si>
  <si>
    <t>Program Transfers</t>
  </si>
  <si>
    <t>Table 8</t>
  </si>
  <si>
    <t>TABLE   9</t>
  </si>
  <si>
    <t>TABLE   10</t>
  </si>
  <si>
    <t>Four-Year Graduation / Transfer Rates by Program</t>
  </si>
  <si>
    <t>TABLE   11</t>
  </si>
  <si>
    <t>Credits and Time to Award by Program</t>
  </si>
  <si>
    <t>Table 11</t>
  </si>
  <si>
    <t>TABLE   12</t>
  </si>
  <si>
    <t>Top Producing Degree/Certificate Programs</t>
  </si>
  <si>
    <t>Table 12</t>
  </si>
  <si>
    <t>TABLE   5</t>
  </si>
  <si>
    <t>TABLE   4</t>
  </si>
  <si>
    <t>VPP</t>
  </si>
  <si>
    <t>DEAN</t>
  </si>
  <si>
    <t>PROGRAM AND LEVEL</t>
  </si>
  <si>
    <t>2014</t>
  </si>
  <si>
    <t>2015</t>
  </si>
  <si>
    <t>5-YR Totals</t>
  </si>
  <si>
    <t>FY Avg</t>
  </si>
  <si>
    <t>Change FY14-FY18</t>
  </si>
  <si>
    <t>ASSOCIATE DEGREE</t>
  </si>
  <si>
    <t>Kelley</t>
  </si>
  <si>
    <t>Benjamin</t>
  </si>
  <si>
    <t>Criminal Justice (AA &amp; AAS)</t>
  </si>
  <si>
    <t>Early Childhood Education (AA &amp; AAS)</t>
  </si>
  <si>
    <t>Education / Teacher Education (AA &amp; AAT)</t>
  </si>
  <si>
    <t>Davis</t>
  </si>
  <si>
    <t>Accounting (AA &amp; AAS)</t>
  </si>
  <si>
    <t>Business / International Business (AA)</t>
  </si>
  <si>
    <t>Computer Applications (AA &amp; AAS)</t>
  </si>
  <si>
    <t>Hospitality Management (AA &amp; AAS)</t>
  </si>
  <si>
    <t>Paralegal Studies (AA &amp; AAS)</t>
  </si>
  <si>
    <t>Trezza</t>
  </si>
  <si>
    <t>Arts &amp; Sci - Art Education Track (AA)</t>
  </si>
  <si>
    <t>Arts &amp; Sci - Art History Track (AA)</t>
  </si>
  <si>
    <t>Arts &amp; Sci - Art Track (AA)</t>
  </si>
  <si>
    <t>Arts &amp; Sci - Dance Track (AA)</t>
  </si>
  <si>
    <t>Arts &amp; Sci - Music Track (AA)</t>
  </si>
  <si>
    <t>Arts &amp; Sci - Studio Art Track (AA)</t>
  </si>
  <si>
    <t>Arts &amp; Sci - Theatre Performance Track (AA)</t>
  </si>
  <si>
    <t>Arts &amp; Sci - Theatre Technical Track (AA)</t>
  </si>
  <si>
    <t>Broadcast Media: Radio</t>
  </si>
  <si>
    <t>Broadcast Media: Television</t>
  </si>
  <si>
    <t>Computer Gaming &amp; Simulation (AA - All Tracks)</t>
  </si>
  <si>
    <t>Digital Media &amp; Web Technology (AAS)</t>
  </si>
  <si>
    <t>Graphic Design (AA, AAS, &amp; AFA - All Tracks)</t>
  </si>
  <si>
    <t>Graphic Design (AFA) - School of Art &amp; Design</t>
  </si>
  <si>
    <t>Photography (AA &amp; AAS)</t>
  </si>
  <si>
    <t>School of Art &amp; Design - Applicants</t>
  </si>
  <si>
    <t>Studio Art (AFA)</t>
  </si>
  <si>
    <t>Studio Art (AFA) - School of Art &amp; Design</t>
  </si>
  <si>
    <t>Kelly</t>
  </si>
  <si>
    <t>Digital Animation</t>
  </si>
  <si>
    <t>Latimer</t>
  </si>
  <si>
    <t>Kehnemouyi</t>
  </si>
  <si>
    <t>Computer Gaming &amp; Simulation (AAS)</t>
  </si>
  <si>
    <t>Computer Science &amp; Technologies (AA - All Tracks)</t>
  </si>
  <si>
    <t>Cybersecurity (AAS)</t>
  </si>
  <si>
    <t>Engineering Science (AA &amp; AS - All Tracks)</t>
  </si>
  <si>
    <t>Information Systems Security (AAS)</t>
  </si>
  <si>
    <t>Network &amp; Wireless Technologies (AAS)</t>
  </si>
  <si>
    <t>Science - Mathematics Track (AS)</t>
  </si>
  <si>
    <t>Science - Physics Track (AS)</t>
  </si>
  <si>
    <t>Sniezek</t>
  </si>
  <si>
    <t>Biotechnology (AA &amp; AAS)</t>
  </si>
  <si>
    <t>Science - Biological Science</t>
  </si>
  <si>
    <t>Science - Chemistry/Biochemistry Track (AS)</t>
  </si>
  <si>
    <t>Science - Environmental Science/Policy Track (AS)</t>
  </si>
  <si>
    <t>Science - Life Science Track (AS)</t>
  </si>
  <si>
    <t>Payne</t>
  </si>
  <si>
    <t>Roberts</t>
  </si>
  <si>
    <t>Applied Geography (AA &amp; AAS)</t>
  </si>
  <si>
    <t>Architectural &amp; Construction Tech (AA &amp; AAS)</t>
  </si>
  <si>
    <t>Arts &amp; Sci - Interior Design - PreProfession (AA)</t>
  </si>
  <si>
    <t>Automotive Technology (AA &amp; AAS)</t>
  </si>
  <si>
    <t>Building Trades Technology (AA &amp; AAS)</t>
  </si>
  <si>
    <t>Computer Publishing &amp; Printing Mgmt.</t>
  </si>
  <si>
    <t>Interior Design - PreProfessional (AAS)</t>
  </si>
  <si>
    <t>Landscape Technology (AA &amp; AAS)</t>
  </si>
  <si>
    <t>Stewart</t>
  </si>
  <si>
    <t>Arts &amp; Sci - Aging Studies Track (AA)</t>
  </si>
  <si>
    <t>Arts &amp; Sci - Community Health Track (AA)</t>
  </si>
  <si>
    <t>Arts &amp; Sci - Health Education Track (AA)</t>
  </si>
  <si>
    <t>Arts &amp; Sci - Health Fitness Specialist Track (AA)</t>
  </si>
  <si>
    <t>Arts &amp; Sci - Health Fitness Track (AA)</t>
  </si>
  <si>
    <t>Arts &amp; Sci - Hlth Fitness Leadership Track (AA)</t>
  </si>
  <si>
    <t>Arts &amp; Sci - Phys Ed Teacher Ed Track (AA)</t>
  </si>
  <si>
    <t>Diagnostic Medical Sonography (AA &amp; AAS)</t>
  </si>
  <si>
    <t>Fire Sci./Preven., Emerg. Prepare. (AA, AS &amp; AAS)</t>
  </si>
  <si>
    <t>Health Enhancement - Public Health Sciences (AS)</t>
  </si>
  <si>
    <t>Health Information Management (AA &amp; AAS)</t>
  </si>
  <si>
    <t>Mental Health Associate (AA &amp; AAS)</t>
  </si>
  <si>
    <t>Nursing (AS)</t>
  </si>
  <si>
    <t>Physical Therapist Assistant (AAS)</t>
  </si>
  <si>
    <t>Radiologic (X-Ray) Technology (AA &amp; AAS)</t>
  </si>
  <si>
    <t>Surgical Technologist (AAS)</t>
  </si>
  <si>
    <t>Fechter</t>
  </si>
  <si>
    <t>American Sign Language (AA &amp; AAS)</t>
  </si>
  <si>
    <t>Arts &amp; Sci - International Studies Track (AA)</t>
  </si>
  <si>
    <t>Venkatesh</t>
  </si>
  <si>
    <t>Communication Studies (AA)</t>
  </si>
  <si>
    <t>Terry</t>
  </si>
  <si>
    <t>General Studies - HACL</t>
  </si>
  <si>
    <t>General Studies - INTG</t>
  </si>
  <si>
    <t>General Studies - SSAH</t>
  </si>
  <si>
    <t>General Studies - STEM</t>
  </si>
  <si>
    <t>General Studies (AA - All Other Tracks)</t>
  </si>
  <si>
    <t>Unassigned</t>
  </si>
  <si>
    <t>Arts &amp; Sci - Liberal Arts Track (AA)</t>
  </si>
  <si>
    <t>CERTIFICATE DEGREE</t>
  </si>
  <si>
    <t>Early Childhood Education (CT)</t>
  </si>
  <si>
    <t>Accounting (CT)</t>
  </si>
  <si>
    <t>Computer Applications (CT)</t>
  </si>
  <si>
    <t>Hospitality Management (CT)</t>
  </si>
  <si>
    <t>Management (CT)</t>
  </si>
  <si>
    <t>Paralegal Studies (CT)</t>
  </si>
  <si>
    <t>Redmond</t>
  </si>
  <si>
    <t>Technical Writing (CT)</t>
  </si>
  <si>
    <t>Communication Tech-Broadcast Journallism (CT)</t>
  </si>
  <si>
    <t>Communication Tech-Digital Multimedia (CT)</t>
  </si>
  <si>
    <t>Communication Tech-Radio Production (CT)</t>
  </si>
  <si>
    <t>Communication Tech-TV Production (CT)</t>
  </si>
  <si>
    <t>Computer Gaming &amp; Simulation (CT)</t>
  </si>
  <si>
    <t>Computer Graphics / Graphic Design (CT)</t>
  </si>
  <si>
    <t>Digital Animation (CT)</t>
  </si>
  <si>
    <t>Digital Media &amp; Web Technology (CT)</t>
  </si>
  <si>
    <t>Graphic Design/ Digital Tool (CT)</t>
  </si>
  <si>
    <t>Music Transfer (CT)</t>
  </si>
  <si>
    <t>Photography (CT)</t>
  </si>
  <si>
    <t>Specialized Art Transfer (CT)</t>
  </si>
  <si>
    <t>Studio Art (CT)</t>
  </si>
  <si>
    <t>Computer Science - Computer Programming (CT)</t>
  </si>
  <si>
    <t>Cybersecurity (CT)</t>
  </si>
  <si>
    <t>Microcomputer Technician (CT)</t>
  </si>
  <si>
    <t>Network &amp; Wireless Technologies (CT)</t>
  </si>
  <si>
    <t>Network Engineer (CT)</t>
  </si>
  <si>
    <t>Biomanufacturing (CT)</t>
  </si>
  <si>
    <t>Biotechnology (CT)</t>
  </si>
  <si>
    <t>Automotive Technology (CT)</t>
  </si>
  <si>
    <t>Building Trades Technology (CT)</t>
  </si>
  <si>
    <t>CAD for the Building Professional (CT)</t>
  </si>
  <si>
    <t>Cartography &amp; Geographic Ed / Info Sys (CT)</t>
  </si>
  <si>
    <t>Computer Publishing &amp; Printing Mgmt. (CT)</t>
  </si>
  <si>
    <t>Geographic Education (CT)</t>
  </si>
  <si>
    <t>Interior Design (CT)</t>
  </si>
  <si>
    <t>Landscape Technology (CT)</t>
  </si>
  <si>
    <t>Management of Construction (CT)</t>
  </si>
  <si>
    <t>Residential Remodeling &amp; Repair (CT)</t>
  </si>
  <si>
    <t>Diagnostic Medical Sonography (CT)</t>
  </si>
  <si>
    <t>Exercise Sci - Personal Trainer (CT)</t>
  </si>
  <si>
    <t>Fire Sci./Preven., Emergency Prepare. (CT)</t>
  </si>
  <si>
    <t>Fire Science (CT)</t>
  </si>
  <si>
    <t>Medical Coder/Abstractr/Biller (CT)</t>
  </si>
  <si>
    <t>Polysomnography Technology (CT)</t>
  </si>
  <si>
    <t>Surgical Technology (CT)</t>
  </si>
  <si>
    <t>American Sign Language (CT)</t>
  </si>
  <si>
    <t>Ethnic Studies (CT)</t>
  </si>
  <si>
    <t>Women's Studies (CT)</t>
  </si>
  <si>
    <t>Arts &amp; Sciences Transfer (CT)</t>
  </si>
  <si>
    <t>Transfer Studies (CT)</t>
  </si>
  <si>
    <t>LETTERS OF RECOGNITION</t>
  </si>
  <si>
    <t>A+ Microcomputer Certification Qualification (LR)</t>
  </si>
  <si>
    <t>Hospitality Management (LR)</t>
  </si>
  <si>
    <t>Management (LR)</t>
  </si>
  <si>
    <t>Paralegal Studies - Legal Analysis (LR)</t>
  </si>
  <si>
    <t>Architect. &amp; Construct. Tech - Sustainability (LR)</t>
  </si>
  <si>
    <t>Building Trades Technology (LR)</t>
  </si>
  <si>
    <t>Residential Remodeling (LR)</t>
  </si>
  <si>
    <t>Exercise Sci - Personal Trainer Exam Prep (LR)</t>
  </si>
  <si>
    <t>Ethnic Social Studies (LR)</t>
  </si>
  <si>
    <t>2856*</t>
  </si>
  <si>
    <t>Graduates</t>
  </si>
  <si>
    <t>Avg. Credits</t>
  </si>
  <si>
    <t>Avg. Years</t>
  </si>
  <si>
    <t>Associate Degrees Awardees</t>
  </si>
  <si>
    <t>Arts &amp; Sci - Studio art Track (AA)</t>
  </si>
  <si>
    <t>Broadcast Media: TV</t>
  </si>
  <si>
    <t>Teacher Education (AA &amp; AAT)</t>
  </si>
  <si>
    <t>Certificate Awardees</t>
  </si>
  <si>
    <t>Associate</t>
  </si>
  <si>
    <t>CERTIFICATES</t>
  </si>
  <si>
    <t>ASSOCIATE</t>
  </si>
  <si>
    <t>Change 
FY14-FY18</t>
  </si>
  <si>
    <r>
      <rPr>
        <b/>
        <sz val="14"/>
        <color rgb="FFFFFF00"/>
        <rFont val="Calibri"/>
        <family val="2"/>
        <scheme val="minor"/>
      </rPr>
      <t>Table 2A:</t>
    </r>
    <r>
      <rPr>
        <b/>
        <sz val="14"/>
        <color theme="0"/>
        <rFont val="Calibri"/>
        <family val="2"/>
        <scheme val="minor"/>
      </rPr>
      <t xml:space="preserve">  AY2018 (Fall 17+Spring18)- Student-Faculty Ratio and FT Faculty Pct. of ESH</t>
    </r>
  </si>
  <si>
    <r>
      <rPr>
        <b/>
        <sz val="13"/>
        <color rgb="FFFFFF00"/>
        <rFont val="Calibri"/>
        <family val="2"/>
        <scheme val="minor"/>
      </rPr>
      <t xml:space="preserve">Table 2B: </t>
    </r>
    <r>
      <rPr>
        <b/>
        <sz val="13"/>
        <color theme="0"/>
        <rFont val="Calibri"/>
        <family val="2"/>
        <scheme val="minor"/>
      </rPr>
      <t xml:space="preserve"> STUDENT-FACULTY RATIO BY DISCIPLINE, CAMPUS, AND TIME OF DAY</t>
    </r>
  </si>
  <si>
    <r>
      <rPr>
        <b/>
        <sz val="14"/>
        <color rgb="FFFFFF00"/>
        <rFont val="Calibri"/>
        <family val="2"/>
        <scheme val="minor"/>
      </rPr>
      <t xml:space="preserve"> Table 3A:</t>
    </r>
    <r>
      <rPr>
        <b/>
        <sz val="14"/>
        <color theme="0"/>
        <rFont val="Calibri"/>
        <family val="2"/>
        <scheme val="minor"/>
      </rPr>
      <t xml:space="preserve">  100  HIGHEST ENROLLED COURSES  [ sort by number of students ] -- FY 2018 COLLEGEWIDE</t>
    </r>
  </si>
  <si>
    <r>
      <rPr>
        <b/>
        <sz val="14"/>
        <color rgb="FFFFFF00"/>
        <rFont val="Calibri"/>
        <family val="2"/>
        <scheme val="minor"/>
      </rPr>
      <t xml:space="preserve">Table 3B:  </t>
    </r>
    <r>
      <rPr>
        <b/>
        <sz val="14"/>
        <color theme="0"/>
        <rFont val="Calibri"/>
        <family val="2"/>
        <scheme val="minor"/>
      </rPr>
      <t>50  HIGHEST ENROLLED COURSES  [number of students ]  BY  CAMPUS  --  FY 2018</t>
    </r>
  </si>
  <si>
    <r>
      <rPr>
        <b/>
        <sz val="14"/>
        <color rgb="FFFFFF00"/>
        <rFont val="Calibri"/>
        <family val="2"/>
        <scheme val="minor"/>
      </rPr>
      <t>Table 4:</t>
    </r>
    <r>
      <rPr>
        <b/>
        <sz val="14"/>
        <color theme="0"/>
        <rFont val="Calibri"/>
        <family val="2"/>
        <scheme val="minor"/>
      </rPr>
      <t xml:space="preserve">  COURSE SECTIONS OFFERRED - "ACTIVE" and CANCELLED - FISCAL YEAR 2018 BY LOCATION</t>
    </r>
  </si>
  <si>
    <r>
      <rPr>
        <b/>
        <sz val="14"/>
        <color rgb="FFFFFF00"/>
        <rFont val="Calibri"/>
        <family val="2"/>
        <scheme val="minor"/>
      </rPr>
      <t xml:space="preserve">Table 5B:  </t>
    </r>
    <r>
      <rPr>
        <b/>
        <sz val="14"/>
        <color theme="0"/>
        <rFont val="Calibri"/>
        <family val="2"/>
        <scheme val="minor"/>
      </rPr>
      <t>FY 2018 Discipline Classroom Section Enrollment and Percentage of Capacity by  "TIME OF DAY"  - Morning Class  (Start Time before  Noon)</t>
    </r>
  </si>
  <si>
    <r>
      <rPr>
        <b/>
        <sz val="14"/>
        <color rgb="FFFFFF00"/>
        <rFont val="Calibri"/>
        <family val="2"/>
        <scheme val="minor"/>
      </rPr>
      <t xml:space="preserve">Table 5C:  </t>
    </r>
    <r>
      <rPr>
        <b/>
        <sz val="14"/>
        <color theme="0"/>
        <rFont val="Calibri"/>
        <family val="2"/>
        <scheme val="minor"/>
      </rPr>
      <t>FY 2018 Discipline Classroom Section Enrollment and Percentage of Capacity by  "TIME OF DAY"  - Afternoon Class  (1 PM  to before  5 PM)</t>
    </r>
  </si>
  <si>
    <r>
      <rPr>
        <b/>
        <sz val="14"/>
        <color rgb="FFFFFF00"/>
        <rFont val="Calibri"/>
        <family val="2"/>
        <scheme val="minor"/>
      </rPr>
      <t xml:space="preserve">Table 5E:  </t>
    </r>
    <r>
      <rPr>
        <b/>
        <sz val="14"/>
        <color theme="0"/>
        <rFont val="Calibri"/>
        <family val="2"/>
        <scheme val="minor"/>
      </rPr>
      <t>FY 2018 Discipline Section  Enrollment and Percentage of Capacity by  "TIME OF DAY" -   No -Time Sections</t>
    </r>
  </si>
  <si>
    <r>
      <rPr>
        <b/>
        <sz val="14"/>
        <color rgb="FFFFFF00"/>
        <rFont val="Calibri"/>
        <family val="2"/>
        <scheme val="minor"/>
      </rPr>
      <t xml:space="preserve">Table 5F:  </t>
    </r>
    <r>
      <rPr>
        <b/>
        <sz val="14"/>
        <color theme="0"/>
        <rFont val="Calibri"/>
        <family val="2"/>
        <scheme val="minor"/>
      </rPr>
      <t>FY 2018 Discipline Section  Enrollment and Percentage of Capacity by  "TIME OF DAY  -  SUMMARY</t>
    </r>
  </si>
  <si>
    <r>
      <rPr>
        <b/>
        <sz val="14"/>
        <color rgb="FFFFFF00"/>
        <rFont val="Calibri"/>
        <family val="2"/>
        <scheme val="minor"/>
      </rPr>
      <t>Table 5A:</t>
    </r>
    <r>
      <rPr>
        <b/>
        <sz val="14"/>
        <color theme="0"/>
        <rFont val="Calibri"/>
        <family val="2"/>
        <scheme val="minor"/>
      </rPr>
      <t xml:space="preserve">  FY 2018 DISCIPLINE SECTIONS ENROLLMENT AND PERCENT OF CAPACITY BY "LOCATION" </t>
    </r>
  </si>
  <si>
    <r>
      <rPr>
        <b/>
        <sz val="14"/>
        <color rgb="FFFFFF00"/>
        <rFont val="Calibri"/>
        <family val="2"/>
        <scheme val="minor"/>
      </rPr>
      <t xml:space="preserve">Table 7:  </t>
    </r>
    <r>
      <rPr>
        <b/>
        <sz val="14"/>
        <color theme="0"/>
        <rFont val="Calibri"/>
        <family val="2"/>
        <scheme val="minor"/>
      </rPr>
      <t>NUMBER OF DEGREES / AWARDS GRANTED FY 2014 - 2018 (5 Years)</t>
    </r>
  </si>
  <si>
    <t>Collegewide  Totals</t>
  </si>
  <si>
    <t>a</t>
  </si>
  <si>
    <t>b</t>
  </si>
  <si>
    <t>d</t>
  </si>
  <si>
    <t>Dean</t>
  </si>
  <si>
    <t>Majorcode</t>
  </si>
  <si>
    <t>Program &amp; Level</t>
  </si>
  <si>
    <t>Brad Stewart</t>
  </si>
  <si>
    <t>Monique Davis</t>
  </si>
  <si>
    <t>157B</t>
  </si>
  <si>
    <t>157A</t>
  </si>
  <si>
    <t>Arts &amp; Sci - Hlth Fitness SpecialistTrack (AA)</t>
  </si>
  <si>
    <t>159A</t>
  </si>
  <si>
    <t>077</t>
  </si>
  <si>
    <t>Arts &amp; Sci - Pre Medicine Track (AA)</t>
  </si>
  <si>
    <t>335A</t>
  </si>
  <si>
    <t>Diagnostic Med Sonography - General Track (AAS)</t>
  </si>
  <si>
    <t>335C</t>
  </si>
  <si>
    <t>Diagnostic Med Sonography - Vascular Track (AAS)</t>
  </si>
  <si>
    <t>Emergency Preparedness Management (AS)</t>
  </si>
  <si>
    <t>191B</t>
  </si>
  <si>
    <t>Exercise Sci - Advanced Personal Trainer (CT)</t>
  </si>
  <si>
    <t>Fire Prevention Technology (AAS)</t>
  </si>
  <si>
    <t>Fire Sci - Emergency Med Tech Basic (LR)</t>
  </si>
  <si>
    <t>346A</t>
  </si>
  <si>
    <t>Fire Sci - Fire &amp; Emergency Services Mgmt (AAS)</t>
  </si>
  <si>
    <t>Fire Science - Fire &amp; Emergency Services Mgmt (CT)</t>
  </si>
  <si>
    <t>349A</t>
  </si>
  <si>
    <t>Health Information Management (AAS)</t>
  </si>
  <si>
    <t>Medical Coder/Abstractor/Biller (CT)</t>
  </si>
  <si>
    <t>Pre Clinical Diagnostic Sonography (UH)</t>
  </si>
  <si>
    <t>Pre Clinical Mental Health Tech (UH)</t>
  </si>
  <si>
    <t>Pre Clinical Nursing (UH)</t>
  </si>
  <si>
    <t>Pre Clinical Physical Therapist (UH)</t>
  </si>
  <si>
    <t>Pre Clinical Radiologic Tech (UH)</t>
  </si>
  <si>
    <t>Pre Health Information Tech (UH)</t>
  </si>
  <si>
    <t>Pre Polysomnography CT (UH)</t>
  </si>
  <si>
    <t>Pre Surgical Tech (UH)</t>
  </si>
  <si>
    <t>Pre-Med Coder Abstractor Biller (CT)</t>
  </si>
  <si>
    <t>Sharon Fechter</t>
  </si>
  <si>
    <t>American Sign Language (AA)</t>
  </si>
  <si>
    <t>CE - Second Language Learning (ESL)</t>
  </si>
  <si>
    <t>Ethnic Social Studies (CT)</t>
  </si>
  <si>
    <t>Usha Venkatesh</t>
  </si>
  <si>
    <t>Comm &amp; Broadcasting Tech - Radio Track (AAS)</t>
  </si>
  <si>
    <t>Comm &amp; Broadcasting Tech - TV Track (AAS)</t>
  </si>
  <si>
    <t>Carolyn Terry</t>
  </si>
  <si>
    <t>Samantha Veneruso</t>
  </si>
  <si>
    <t>129A</t>
  </si>
  <si>
    <t>General Studies - Biology Track (AA)</t>
  </si>
  <si>
    <t>129D</t>
  </si>
  <si>
    <t>General Studies - English/Literature Track (AA)</t>
  </si>
  <si>
    <t>129F</t>
  </si>
  <si>
    <t>General Studies - History/Political Sci Track (AA)</t>
  </si>
  <si>
    <t>129M</t>
  </si>
  <si>
    <t>General Studies - Hospitality Mgmt Track (AA)</t>
  </si>
  <si>
    <t>129K</t>
  </si>
  <si>
    <t>General Studies - Psychology Track (AA)</t>
  </si>
  <si>
    <t>129L</t>
  </si>
  <si>
    <t>General Studies - Soc/Anthropology Track (AA)</t>
  </si>
  <si>
    <t>129N</t>
  </si>
  <si>
    <t>General Studies - Undecided Track (AA)</t>
  </si>
  <si>
    <t>General Studies (AA)</t>
  </si>
  <si>
    <t>George Payne</t>
  </si>
  <si>
    <t>Ed Roberts</t>
  </si>
  <si>
    <t>Applied Geography (AAS)</t>
  </si>
  <si>
    <t>Arch/Construc Tech - Arch Tech Track (AAS)</t>
  </si>
  <si>
    <t>Architectural/Construction Technology (AAS)</t>
  </si>
  <si>
    <t>Auto Electrical Sys Specialist (CT)</t>
  </si>
  <si>
    <t>Automotive Technology (AAS)</t>
  </si>
  <si>
    <t>179A</t>
  </si>
  <si>
    <t>Building Trades - Carpentry (CT)</t>
  </si>
  <si>
    <t>810A</t>
  </si>
  <si>
    <t>Building Trades - Carpentry (LR)</t>
  </si>
  <si>
    <t>Building Trades - Electrical Wiring (CT)</t>
  </si>
  <si>
    <t>Building Trades - HVAC (CT)</t>
  </si>
  <si>
    <t>308A</t>
  </si>
  <si>
    <t>Building Trades Tech - Carpentry Track (AAS)</t>
  </si>
  <si>
    <t>308B</t>
  </si>
  <si>
    <t>Building Trades Tech - Electric Wiring Trk (AAS)</t>
  </si>
  <si>
    <t>308C</t>
  </si>
  <si>
    <t>Building Trades Tech - HVAC Track (AAS)</t>
  </si>
  <si>
    <t>CAD For The Building Professional (CT)</t>
  </si>
  <si>
    <t>Cartography &amp; Geographic Information Sys (CT)</t>
  </si>
  <si>
    <t>160A</t>
  </si>
  <si>
    <t>Engine Performance Specialist (CT)</t>
  </si>
  <si>
    <t>Interior Design - Advanced Interior Design (CT)</t>
  </si>
  <si>
    <t>Interior Design - Design Industry Partnership (CT)</t>
  </si>
  <si>
    <t>306A</t>
  </si>
  <si>
    <t>Interior Design - General Track (AAS)</t>
  </si>
  <si>
    <t>Interior Design - Intro Interior Design (CT)</t>
  </si>
  <si>
    <t>Landscape Technology (AAS)</t>
  </si>
  <si>
    <t>161A</t>
  </si>
  <si>
    <t>Powertrain Specialist (CT)</t>
  </si>
  <si>
    <t>Printing Mgmt - Printing Technology (CT)</t>
  </si>
  <si>
    <t>236A</t>
  </si>
  <si>
    <t>Kimberly Kelley</t>
  </si>
  <si>
    <t>Eric Benjamin</t>
  </si>
  <si>
    <t>Criminal Justice (AAS)</t>
  </si>
  <si>
    <t>Early Childhood Education (AAS)</t>
  </si>
  <si>
    <t>Early Childhood Leadership &amp; Mgmt (LR)</t>
  </si>
  <si>
    <t>Teacher Education - Chemistry (Secondary AAT)</t>
  </si>
  <si>
    <t>Teacher Education - E Childhood Ed/Special (AAT)</t>
  </si>
  <si>
    <t>601A</t>
  </si>
  <si>
    <t>Teacher Education - Elem Ed/Special Ed (AAT)</t>
  </si>
  <si>
    <t>Teacher Education - English (Secondary AAT)</t>
  </si>
  <si>
    <t>Teacher Education - Mathematics (Secondary AAT)</t>
  </si>
  <si>
    <t>Teacher Education - Spanish (Secondary AAT)</t>
  </si>
  <si>
    <t>Frank Trezza</t>
  </si>
  <si>
    <t>059</t>
  </si>
  <si>
    <t>003</t>
  </si>
  <si>
    <t>045</t>
  </si>
  <si>
    <t>054</t>
  </si>
  <si>
    <t>062</t>
  </si>
  <si>
    <t>011</t>
  </si>
  <si>
    <t>014</t>
  </si>
  <si>
    <t>Comm &amp; Broadcasting - Broadcast Journalism (CT)</t>
  </si>
  <si>
    <t>Comm &amp; Broadcasting - Radio Production (CT)</t>
  </si>
  <si>
    <t>Comm &amp; Broadcasting - TV Production (CT)</t>
  </si>
  <si>
    <t>Computer Graphics: Art &amp; Animation (CT)</t>
  </si>
  <si>
    <t>Digital Multimedia Production (CT)</t>
  </si>
  <si>
    <t>DM &amp; WT - Programming (CT)</t>
  </si>
  <si>
    <t>229A</t>
  </si>
  <si>
    <t>DM &amp; WT - Web Design (CT)</t>
  </si>
  <si>
    <t>231A</t>
  </si>
  <si>
    <t>DM &amp; WT - Web Development (CT)</t>
  </si>
  <si>
    <t>304A</t>
  </si>
  <si>
    <t>Graphic Design - Graphic Design Track (AAS)</t>
  </si>
  <si>
    <t>Graphic Design - Illustration Track (AAS)</t>
  </si>
  <si>
    <t>Graphic Design (AFA)</t>
  </si>
  <si>
    <t>902A</t>
  </si>
  <si>
    <t>Graphic Design (AFA) - SA&amp;D Applicant</t>
  </si>
  <si>
    <t>Graphic Design / Digital Tools (CT)</t>
  </si>
  <si>
    <t>Music (CT)</t>
  </si>
  <si>
    <t>Photography - Electronic Photography (CT)</t>
  </si>
  <si>
    <t>Photography - Photographic Techniques (CT)</t>
  </si>
  <si>
    <t>Photography - Photography Master (CT)</t>
  </si>
  <si>
    <t>Photography - Portrait/Fashion/PhotoJourn (CT)</t>
  </si>
  <si>
    <t>Photography (AAS)</t>
  </si>
  <si>
    <t>211A</t>
  </si>
  <si>
    <t>Specialized Art - Drawing Track (CT)</t>
  </si>
  <si>
    <t>Kathryn Davis</t>
  </si>
  <si>
    <t>Accounting (AAS)</t>
  </si>
  <si>
    <t>Business - International Business (AA)</t>
  </si>
  <si>
    <t>006</t>
  </si>
  <si>
    <t>Business (AA)</t>
  </si>
  <si>
    <t>606D</t>
  </si>
  <si>
    <t>Cmptr Gaming &amp; Sim - Art &amp; Animation Trk (AA)</t>
  </si>
  <si>
    <t>606A</t>
  </si>
  <si>
    <t>Cmptr Gaming &amp; Sim - Game Programming Trk (AA)</t>
  </si>
  <si>
    <t>606E</t>
  </si>
  <si>
    <t>Cmptr Gaming &amp; Sim - Production &amp; Design Trk (AA)</t>
  </si>
  <si>
    <t>Computer Applications - Database Systems (CT)</t>
  </si>
  <si>
    <t>311E</t>
  </si>
  <si>
    <t>Computer Applications - Database Systems Trk (AAS)</t>
  </si>
  <si>
    <t>311B</t>
  </si>
  <si>
    <t>Computer Applications - Info Technol Track (AAS)</t>
  </si>
  <si>
    <t>Computer Applications - Information Tech (CT)</t>
  </si>
  <si>
    <t>DM &amp; WT - Internet Games &amp; Simulation (CT)</t>
  </si>
  <si>
    <t>353D</t>
  </si>
  <si>
    <t>DM &amp; WT - Web Design Track (AAS)</t>
  </si>
  <si>
    <t>353E</t>
  </si>
  <si>
    <t>DM &amp; WT - Web Development Track (AAS)</t>
  </si>
  <si>
    <t>353B</t>
  </si>
  <si>
    <t>DM &amp; WT - Web Programming Track (AAS)</t>
  </si>
  <si>
    <t>Hosp Mgmt - Food &amp; Beverage Management (LR)</t>
  </si>
  <si>
    <t>347A</t>
  </si>
  <si>
    <t>Hosp Mgmt - Food &amp; Beverage Track (AAS)</t>
  </si>
  <si>
    <t>Hosp Mgmt - Hospitality Supvr &amp; Leadership (CT)</t>
  </si>
  <si>
    <t>Hosp Mgmt - Hospitality Supvr &amp; Leadership (LR)</t>
  </si>
  <si>
    <t>347B</t>
  </si>
  <si>
    <t>Hosp Mgmt - Mgmt/Supervision Track (AAS)</t>
  </si>
  <si>
    <t>347C</t>
  </si>
  <si>
    <t>Hosp Mgmt - Mtng/Conf/Event Planning Track (AAS)</t>
  </si>
  <si>
    <t>055</t>
  </si>
  <si>
    <t>Hospitality Mgmt - Food &amp; Bev Mgmt (CT)</t>
  </si>
  <si>
    <t>145A</t>
  </si>
  <si>
    <t>Management - Management (CT)</t>
  </si>
  <si>
    <t>805A</t>
  </si>
  <si>
    <t>Management - Supervisory (LR)</t>
  </si>
  <si>
    <t>Management - Supervisory Management (LR)</t>
  </si>
  <si>
    <t>Paralegal Studies (AAS)</t>
  </si>
  <si>
    <t>Rodney Redmond</t>
  </si>
  <si>
    <t>Margaret Latimer</t>
  </si>
  <si>
    <t>Jim Sniezek</t>
  </si>
  <si>
    <t>Biotechnology (AAS)</t>
  </si>
  <si>
    <t>412D</t>
  </si>
  <si>
    <t>412E</t>
  </si>
  <si>
    <t>412A</t>
  </si>
  <si>
    <t>412B</t>
  </si>
  <si>
    <t>412C</t>
  </si>
  <si>
    <t>Muhammad Kehnemouyi</t>
  </si>
  <si>
    <t>Computer Sci &amp; Tech - Computer Sci Track (AA)</t>
  </si>
  <si>
    <t>Computer Sci &amp; Tech - Information Sys Track (AA)</t>
  </si>
  <si>
    <t>Cybersecurity - Cisco Cert+ Security Prep (CT)</t>
  </si>
  <si>
    <t>356A</t>
  </si>
  <si>
    <t>Eng Sci - Aerospace Engineering Track (AS)</t>
  </si>
  <si>
    <t>411A</t>
  </si>
  <si>
    <t>Eng Sci - Bioengineering Track (AS)</t>
  </si>
  <si>
    <t>Eng Sci - Chemical Engineering Track (AS)</t>
  </si>
  <si>
    <t>Eng Sci - Civil Engineering Track (AS)</t>
  </si>
  <si>
    <t>Eng Sci - Computer Engineering Track (AS)</t>
  </si>
  <si>
    <t>Eng Sci - Electrical Engineering Track (AS)</t>
  </si>
  <si>
    <t>Eng Sci - Fire Protection Track (AS)</t>
  </si>
  <si>
    <t>Eng Sci - General Engineering Track (AS)</t>
  </si>
  <si>
    <t>Eng Sci - Materials Science Eng Track (AS)</t>
  </si>
  <si>
    <t>Eng Sci - Mechanical Engineering Track (AS)</t>
  </si>
  <si>
    <t>Eng Sci - Nuclear Engineering Track (AS)</t>
  </si>
  <si>
    <t>Fire Protection Technology (AAS)</t>
  </si>
  <si>
    <t>Microcomputer Tech - Wireless Technologies (CT)</t>
  </si>
  <si>
    <t>354C</t>
  </si>
  <si>
    <t>Network &amp; Wireless Tech - Cisco Track (AAS)</t>
  </si>
  <si>
    <t>354B</t>
  </si>
  <si>
    <t>Network &amp; Wireless Tech - Microsoft Track (AAS)</t>
  </si>
  <si>
    <t>354A</t>
  </si>
  <si>
    <t>Network &amp; Wireless Tech - Wireless Tech Trk (AAS)</t>
  </si>
  <si>
    <t>Network &amp; Wireless Technol - IT Professional+ (CT)</t>
  </si>
  <si>
    <t>215B</t>
  </si>
  <si>
    <t>Network Engineer - MSCE Win 2000+ Track (CT)</t>
  </si>
  <si>
    <t>Monica Brown</t>
  </si>
  <si>
    <t>Tonya Mason</t>
  </si>
  <si>
    <t>000</t>
  </si>
  <si>
    <t>Continuing Education - UNDECLARED</t>
  </si>
  <si>
    <t>000A</t>
  </si>
  <si>
    <t>Credit - UNDECLARED (Assoc)</t>
  </si>
  <si>
    <t>000B</t>
  </si>
  <si>
    <t>Credit - UNDECLARED (Cert)</t>
  </si>
  <si>
    <t xml:space="preserve">Graduation Rate  </t>
  </si>
  <si>
    <t>b/a</t>
  </si>
  <si>
    <t>d/a</t>
  </si>
  <si>
    <t>c+e</t>
  </si>
  <si>
    <t xml:space="preserve">New Students               </t>
  </si>
  <si>
    <t xml:space="preserve">Graduated with same major                  </t>
  </si>
  <si>
    <t xml:space="preserve">Did not graduate but transferred                  </t>
  </si>
  <si>
    <t>Transfer Rate</t>
  </si>
  <si>
    <t>Graduation/ Transfer Rate</t>
  </si>
  <si>
    <t>MC MajorCode</t>
  </si>
  <si>
    <t>Description</t>
  </si>
  <si>
    <t>Grads who Transferred</t>
  </si>
  <si>
    <t>Non Grad Transfers with  12+ credits</t>
  </si>
  <si>
    <t>400</t>
  </si>
  <si>
    <t>Nursing</t>
  </si>
  <si>
    <t>Arts and Sciences Fitness</t>
  </si>
  <si>
    <t>338</t>
  </si>
  <si>
    <t>Mental Health Associate</t>
  </si>
  <si>
    <t>340</t>
  </si>
  <si>
    <t>Radiologic Tech</t>
  </si>
  <si>
    <t>415</t>
  </si>
  <si>
    <t>Public Health Sciences</t>
  </si>
  <si>
    <t>243</t>
  </si>
  <si>
    <t>Polysomnography Technology -CT</t>
  </si>
  <si>
    <t>414</t>
  </si>
  <si>
    <t>Emergency Preparedness Mgmt AS</t>
  </si>
  <si>
    <t>186A</t>
  </si>
  <si>
    <t>Health Education</t>
  </si>
  <si>
    <t>157</t>
  </si>
  <si>
    <t>186</t>
  </si>
  <si>
    <t>352</t>
  </si>
  <si>
    <t>Surgical Technologist</t>
  </si>
  <si>
    <t>Arts &amp; Sciences Phys Ed Teacher</t>
  </si>
  <si>
    <t>118</t>
  </si>
  <si>
    <t>Fire Science - Fire Service Management</t>
  </si>
  <si>
    <t>218</t>
  </si>
  <si>
    <t>Medical Coder/Abstractor/Biller CT</t>
  </si>
  <si>
    <t>300</t>
  </si>
  <si>
    <t>Physical Therapy Assistant</t>
  </si>
  <si>
    <t>Fire &amp; Emergency Services Management</t>
  </si>
  <si>
    <t>071</t>
  </si>
  <si>
    <t>Pre Dentistry</t>
  </si>
  <si>
    <t>081</t>
  </si>
  <si>
    <t>Pre Pharmacy</t>
  </si>
  <si>
    <t>520</t>
  </si>
  <si>
    <t>Gen Ed/Pre Clinical Rad Tech</t>
  </si>
  <si>
    <t>525</t>
  </si>
  <si>
    <t>Pre-Med Coder Abstract Bill CT</t>
  </si>
  <si>
    <t>530</t>
  </si>
  <si>
    <t>Gen Ed/Pre Clinical Diag Sona</t>
  </si>
  <si>
    <t>550</t>
  </si>
  <si>
    <t>Gen Ed/Pre Health Info Tech</t>
  </si>
  <si>
    <t>560</t>
  </si>
  <si>
    <t>Gen Ed/Pre Clinical Mental Hlt</t>
  </si>
  <si>
    <t>570</t>
  </si>
  <si>
    <t>Gen Ed/Pre Clinical Nursing</t>
  </si>
  <si>
    <t>580</t>
  </si>
  <si>
    <t>Gen Ed/Pre Clinic Phys Thrpst</t>
  </si>
  <si>
    <t>590</t>
  </si>
  <si>
    <t>Gen Ed/Pre-Surgical Tech</t>
  </si>
  <si>
    <t>821</t>
  </si>
  <si>
    <t>Personal Trainer Exam Prep LR</t>
  </si>
  <si>
    <t>191A</t>
  </si>
  <si>
    <t>Advanced Personal Trainer Certificate</t>
  </si>
  <si>
    <t>Diagnostic Medical Sonography</t>
  </si>
  <si>
    <t>335B</t>
  </si>
  <si>
    <t>152</t>
  </si>
  <si>
    <t>Arts and Sciences  Intnl</t>
  </si>
  <si>
    <t>608</t>
  </si>
  <si>
    <t>American Sign Language</t>
  </si>
  <si>
    <t>251</t>
  </si>
  <si>
    <t>Women's Studies - CT</t>
  </si>
  <si>
    <t>241</t>
  </si>
  <si>
    <t>Ethnic Social Studies - CT</t>
  </si>
  <si>
    <t>609</t>
  </si>
  <si>
    <t>Communication Studies</t>
  </si>
  <si>
    <t>310A</t>
  </si>
  <si>
    <t>Communication Tech: Television</t>
  </si>
  <si>
    <t>309</t>
  </si>
  <si>
    <t>Communication Tech: Radio</t>
  </si>
  <si>
    <t>310</t>
  </si>
  <si>
    <t>129</t>
  </si>
  <si>
    <t>General Studies Transfer</t>
  </si>
  <si>
    <t>611C</t>
  </si>
  <si>
    <t>611B</t>
  </si>
  <si>
    <t>611A</t>
  </si>
  <si>
    <t>611D</t>
  </si>
  <si>
    <t>General Studies Psychology</t>
  </si>
  <si>
    <t>129B</t>
  </si>
  <si>
    <t>General Studies Chemistry</t>
  </si>
  <si>
    <t>General Studies Undecided</t>
  </si>
  <si>
    <t>General Studies History/Pol Sc</t>
  </si>
  <si>
    <t>General Studies Biological</t>
  </si>
  <si>
    <t>129C</t>
  </si>
  <si>
    <t>General Studies Economics</t>
  </si>
  <si>
    <t>General Studies Eng/Lit</t>
  </si>
  <si>
    <t>129H</t>
  </si>
  <si>
    <t>General Studies Philosophy</t>
  </si>
  <si>
    <t>General Studies Soc/Anthro</t>
  </si>
  <si>
    <t>611Z</t>
  </si>
  <si>
    <t>General Studies - GENU</t>
  </si>
  <si>
    <t>303</t>
  </si>
  <si>
    <t>Management of Construction</t>
  </si>
  <si>
    <t>302</t>
  </si>
  <si>
    <t>Architectural/Construction Technology</t>
  </si>
  <si>
    <t>102</t>
  </si>
  <si>
    <t>Interior Design Preprofession</t>
  </si>
  <si>
    <t>344</t>
  </si>
  <si>
    <t>Applied Geography</t>
  </si>
  <si>
    <t>Building Trade Tech</t>
  </si>
  <si>
    <t>307</t>
  </si>
  <si>
    <t>Automotive Tech</t>
  </si>
  <si>
    <t>328</t>
  </si>
  <si>
    <t>Landscape Tech</t>
  </si>
  <si>
    <t>163A</t>
  </si>
  <si>
    <t>Undercar Specialist Certificate</t>
  </si>
  <si>
    <t>Building Trades Tech</t>
  </si>
  <si>
    <t>140</t>
  </si>
  <si>
    <t>Landscape Technology Cert</t>
  </si>
  <si>
    <t>224</t>
  </si>
  <si>
    <t>Advanced Interior Design CT</t>
  </si>
  <si>
    <t>Interior Design - Preprofessional</t>
  </si>
  <si>
    <t>306B</t>
  </si>
  <si>
    <t>A.A.T. Elementary Education</t>
  </si>
  <si>
    <t>604</t>
  </si>
  <si>
    <t>A.A.T. Edu-Early Child/Spec Ed</t>
  </si>
  <si>
    <t>314</t>
  </si>
  <si>
    <t>Criminal Justice</t>
  </si>
  <si>
    <t>315</t>
  </si>
  <si>
    <t>Early Childhood Education Tech</t>
  </si>
  <si>
    <t>605</t>
  </si>
  <si>
    <t>A.A.T. Second Edu-Mathematics</t>
  </si>
  <si>
    <t>177</t>
  </si>
  <si>
    <t>Early Childhood Education CT</t>
  </si>
  <si>
    <t>601</t>
  </si>
  <si>
    <t>602</t>
  </si>
  <si>
    <t>A.A.T. Secondary Edu-Spanish</t>
  </si>
  <si>
    <t>607</t>
  </si>
  <si>
    <t>A.A.T. Secondary Edu-English</t>
  </si>
  <si>
    <t>610</t>
  </si>
  <si>
    <t>A.A.T. Secondary Edu-Chemistry</t>
  </si>
  <si>
    <t>819</t>
  </si>
  <si>
    <t>Early Childhood Ldrshp Mgmt LR</t>
  </si>
  <si>
    <t>Arts and Sciences  Music</t>
  </si>
  <si>
    <t>Advertising Design</t>
  </si>
  <si>
    <t>Arts &amp; Sciences Art</t>
  </si>
  <si>
    <t>Arts and Science  Thtr Perf</t>
  </si>
  <si>
    <t>910</t>
  </si>
  <si>
    <t>Studio Art A.F.A.</t>
  </si>
  <si>
    <t>342</t>
  </si>
  <si>
    <t>Photography</t>
  </si>
  <si>
    <t>902</t>
  </si>
  <si>
    <t>Graphic Design - AFA</t>
  </si>
  <si>
    <t>Studio Art</t>
  </si>
  <si>
    <t>172</t>
  </si>
  <si>
    <t>Portrait Fashion Photo Cert</t>
  </si>
  <si>
    <t>193</t>
  </si>
  <si>
    <t>Electronic Photography Certificate</t>
  </si>
  <si>
    <t>207</t>
  </si>
  <si>
    <t>Broadcast Journalism Cert</t>
  </si>
  <si>
    <t>209</t>
  </si>
  <si>
    <t>Television Production Certificate</t>
  </si>
  <si>
    <t>214</t>
  </si>
  <si>
    <t>Digital Multimedia Production CT</t>
  </si>
  <si>
    <t>305</t>
  </si>
  <si>
    <t>Illustration</t>
  </si>
  <si>
    <t>357</t>
  </si>
  <si>
    <t>Digital Media &amp; Web Tech AAS</t>
  </si>
  <si>
    <t>Arts and Science  Thtr Tech</t>
  </si>
  <si>
    <t>Arts and Sciences  Lib Arts</t>
  </si>
  <si>
    <t>128</t>
  </si>
  <si>
    <t>Dance</t>
  </si>
  <si>
    <t>175</t>
  </si>
  <si>
    <t>Art and Animation Cert</t>
  </si>
  <si>
    <t>204</t>
  </si>
  <si>
    <t>Music Certificate (Transfer)</t>
  </si>
  <si>
    <t>208</t>
  </si>
  <si>
    <t>Radio Production Certificate</t>
  </si>
  <si>
    <t>212</t>
  </si>
  <si>
    <t>Studio Art Certificate (Transfer)</t>
  </si>
  <si>
    <t>358</t>
  </si>
  <si>
    <t>900</t>
  </si>
  <si>
    <t>Studio Art - AFA</t>
  </si>
  <si>
    <t>Business</t>
  </si>
  <si>
    <t>Hospitality Management</t>
  </si>
  <si>
    <t>360</t>
  </si>
  <si>
    <t>Computer Gaming and Simulation</t>
  </si>
  <si>
    <t>341</t>
  </si>
  <si>
    <t>Paralegal Studies</t>
  </si>
  <si>
    <t>Computer Applications</t>
  </si>
  <si>
    <t>167</t>
  </si>
  <si>
    <t>Accounting Cert</t>
  </si>
  <si>
    <t>149</t>
  </si>
  <si>
    <t>International Business</t>
  </si>
  <si>
    <t>233</t>
  </si>
  <si>
    <t>Hospitality Sup &amp; Ldrshp Cert</t>
  </si>
  <si>
    <t>301</t>
  </si>
  <si>
    <t>Accounting</t>
  </si>
  <si>
    <t>232A</t>
  </si>
  <si>
    <t>Computer Gaming &amp; Simulation CT</t>
  </si>
  <si>
    <t>145</t>
  </si>
  <si>
    <t>General Management Certificate</t>
  </si>
  <si>
    <t>156</t>
  </si>
  <si>
    <t>Paralegal Studies Certificate</t>
  </si>
  <si>
    <t>606</t>
  </si>
  <si>
    <t>Management Certificate</t>
  </si>
  <si>
    <t>143</t>
  </si>
  <si>
    <t>Technical Writing Cert</t>
  </si>
  <si>
    <t>AS in Science-Life Sciences</t>
  </si>
  <si>
    <t>AS in Science-Mathematics</t>
  </si>
  <si>
    <t>412F</t>
  </si>
  <si>
    <t>AS in Science-Biological Sci</t>
  </si>
  <si>
    <t>AS in Science-Chemistry/Bioche</t>
  </si>
  <si>
    <t>334</t>
  </si>
  <si>
    <t>Biotechnology</t>
  </si>
  <si>
    <t>AS in Science Enviromental Sci</t>
  </si>
  <si>
    <t>219</t>
  </si>
  <si>
    <t>Biotechnology Certificate</t>
  </si>
  <si>
    <t>245</t>
  </si>
  <si>
    <t>Electrical Wiring Certificate</t>
  </si>
  <si>
    <t>AS in Science-Physics</t>
  </si>
  <si>
    <t>246</t>
  </si>
  <si>
    <t>Biomanufacturing Certificate</t>
  </si>
  <si>
    <t>Cybersecurity</t>
  </si>
  <si>
    <t>107</t>
  </si>
  <si>
    <t>Computer Science</t>
  </si>
  <si>
    <t>109</t>
  </si>
  <si>
    <t>Information Systems</t>
  </si>
  <si>
    <t>402</t>
  </si>
  <si>
    <t>Electrical Engineering</t>
  </si>
  <si>
    <t>404</t>
  </si>
  <si>
    <t>Mechanical Engineering</t>
  </si>
  <si>
    <t>407</t>
  </si>
  <si>
    <t>Civil Engineering</t>
  </si>
  <si>
    <t>410</t>
  </si>
  <si>
    <t>General Engineering</t>
  </si>
  <si>
    <t>408</t>
  </si>
  <si>
    <t>Aerospace Engineering</t>
  </si>
  <si>
    <t>354</t>
  </si>
  <si>
    <t>Network &amp; Wireless Technologies A.A.S.</t>
  </si>
  <si>
    <t>406</t>
  </si>
  <si>
    <t>Chemical Engineering</t>
  </si>
  <si>
    <t>Bioengineering</t>
  </si>
  <si>
    <t>409</t>
  </si>
  <si>
    <t>Computer Engineering</t>
  </si>
  <si>
    <t>108</t>
  </si>
  <si>
    <t>Computer Programming Cert</t>
  </si>
  <si>
    <t>Network Engineer Certificate</t>
  </si>
  <si>
    <t>242</t>
  </si>
  <si>
    <t>Information System Security CT</t>
  </si>
  <si>
    <t>403</t>
  </si>
  <si>
    <t>Fire Protection Engineering</t>
  </si>
  <si>
    <t>405</t>
  </si>
  <si>
    <t>Nuclear Engineering</t>
  </si>
  <si>
    <t>413</t>
  </si>
  <si>
    <t>Material Science &amp; Engineering</t>
  </si>
  <si>
    <t>234</t>
  </si>
  <si>
    <t>Transfer Studies Certificate</t>
  </si>
  <si>
    <t>Credit - Undeclared/Undecided AA</t>
  </si>
  <si>
    <t>Credit - Undeclared/Undecided CT</t>
  </si>
  <si>
    <r>
      <rPr>
        <b/>
        <sz val="14"/>
        <color rgb="FFFFFF00"/>
        <rFont val="Calibri"/>
        <family val="2"/>
        <scheme val="minor"/>
      </rPr>
      <t xml:space="preserve">Table 12:  </t>
    </r>
    <r>
      <rPr>
        <b/>
        <sz val="14"/>
        <color theme="0"/>
        <rFont val="Calibri"/>
        <family val="2"/>
        <scheme val="minor"/>
      </rPr>
      <t>NUMBER OF DEGREES / AWARDS GRANTED FY 2014 - 2018 (5 Years)</t>
    </r>
  </si>
  <si>
    <r>
      <rPr>
        <b/>
        <sz val="14"/>
        <color rgb="FFFFFF00"/>
        <rFont val="Calibri"/>
        <family val="2"/>
        <scheme val="minor"/>
      </rPr>
      <t xml:space="preserve">Table 11-B: </t>
    </r>
    <r>
      <rPr>
        <b/>
        <sz val="14"/>
        <color theme="0"/>
        <rFont val="Calibri"/>
        <family val="2"/>
        <scheme val="minor"/>
      </rPr>
      <t xml:space="preserve"> HIGHEST PRODUCING PROGRAMS BY NUMBERS OF AWARDS IN PAST 5 YEARS</t>
    </r>
  </si>
  <si>
    <r>
      <rPr>
        <b/>
        <sz val="14"/>
        <color rgb="FFFFFF00"/>
        <rFont val="Calibri"/>
        <family val="2"/>
        <scheme val="minor"/>
      </rPr>
      <t xml:space="preserve">Table 11-A:  </t>
    </r>
    <r>
      <rPr>
        <b/>
        <sz val="14"/>
        <color theme="0"/>
        <rFont val="Calibri"/>
        <family val="2"/>
        <scheme val="minor"/>
      </rPr>
      <t>"HIGHEST PRODUCING" PROGRAMS IN FY18</t>
    </r>
  </si>
  <si>
    <t>Number</t>
  </si>
  <si>
    <t>Associate and Certificate Awardees:           Number of Graduates = 2,720          Average Credits = 66.0          Average Years = 4.5</t>
  </si>
  <si>
    <t>Table 10</t>
  </si>
  <si>
    <r>
      <rPr>
        <b/>
        <sz val="14"/>
        <color rgb="FFFFFF00"/>
        <rFont val="Calibri"/>
        <family val="2"/>
        <scheme val="minor"/>
      </rPr>
      <t xml:space="preserve">Table 10:  </t>
    </r>
    <r>
      <rPr>
        <b/>
        <sz val="14"/>
        <color theme="0"/>
        <rFont val="Calibri"/>
        <family val="2"/>
        <scheme val="minor"/>
      </rPr>
      <t>FY 2018 GRADUATES - "TIME and CREDITS TO AWARD" - by PROGRAM</t>
    </r>
  </si>
  <si>
    <r>
      <rPr>
        <b/>
        <sz val="14"/>
        <color rgb="FFFFFF00"/>
        <rFont val="Calibri"/>
        <family val="2"/>
        <scheme val="minor"/>
      </rPr>
      <t>Table 9</t>
    </r>
    <r>
      <rPr>
        <b/>
        <sz val="14"/>
        <color theme="0"/>
        <rFont val="Calibri"/>
        <family val="2"/>
        <scheme val="minor"/>
      </rPr>
      <t>: FOUR-YEAR GRADUATION AND TRANSFER RATES FOR "NEW-TO-COLLEGE" STUDENTS IN FALL 2014, ORDERED BY VPP-DEAN-PROGRAM</t>
    </r>
  </si>
  <si>
    <r>
      <rPr>
        <b/>
        <sz val="14"/>
        <color rgb="FFFFFF00"/>
        <rFont val="Calibri"/>
        <family val="2"/>
        <scheme val="minor"/>
      </rPr>
      <t>Table 8</t>
    </r>
    <r>
      <rPr>
        <b/>
        <sz val="14"/>
        <color theme="0"/>
        <rFont val="Calibri"/>
        <family val="2"/>
        <scheme val="minor"/>
      </rPr>
      <t>:  FY2018 Program Transfers</t>
    </r>
  </si>
  <si>
    <t>FY2014</t>
  </si>
  <si>
    <t>FY2015</t>
  </si>
  <si>
    <t>FY2016</t>
  </si>
  <si>
    <t>FY2017</t>
  </si>
  <si>
    <t>FY2018</t>
  </si>
  <si>
    <t>5-Year Total</t>
  </si>
  <si>
    <t>A.A.T. Elementary Edu/Spec Edu</t>
  </si>
  <si>
    <t>603</t>
  </si>
  <si>
    <t>A.A.T. Secondary Edu-Physics</t>
  </si>
  <si>
    <t>817</t>
  </si>
  <si>
    <t>A+ Microcomp Certi Qualif LR</t>
  </si>
  <si>
    <t>007</t>
  </si>
  <si>
    <t>Kathy Michaelian</t>
  </si>
  <si>
    <t>195</t>
  </si>
  <si>
    <t>Administration Support Cert</t>
  </si>
  <si>
    <t>Advanced Interior Design Cert</t>
  </si>
  <si>
    <t>252</t>
  </si>
  <si>
    <t>Advanced Network Security Cert</t>
  </si>
  <si>
    <t>Advanced Personal Trainer Cert</t>
  </si>
  <si>
    <t>019</t>
  </si>
  <si>
    <t>304</t>
  </si>
  <si>
    <t>600A</t>
  </si>
  <si>
    <t>Aging Studies</t>
  </si>
  <si>
    <t>822</t>
  </si>
  <si>
    <t>Aging Studies LR</t>
  </si>
  <si>
    <t>351</t>
  </si>
  <si>
    <t>220</t>
  </si>
  <si>
    <t>American Sign Language Cert</t>
  </si>
  <si>
    <t>Architectural Technology</t>
  </si>
  <si>
    <t>023</t>
  </si>
  <si>
    <t>003A</t>
  </si>
  <si>
    <t>Art - College of Art &amp; Design</t>
  </si>
  <si>
    <t>060</t>
  </si>
  <si>
    <t>Art Education</t>
  </si>
  <si>
    <t>157C</t>
  </si>
  <si>
    <t>Arts &amp; Science Exercise Sci</t>
  </si>
  <si>
    <t>Arts &amp; Sciences Health Fitness</t>
  </si>
  <si>
    <t>Arts and Sciences  Art History</t>
  </si>
  <si>
    <t>048</t>
  </si>
  <si>
    <t>Arts and Sciences  Math</t>
  </si>
  <si>
    <t>John Hamman</t>
  </si>
  <si>
    <t>159</t>
  </si>
  <si>
    <t>Arts and Sciences  PE Educ</t>
  </si>
  <si>
    <t>Arts and Sciences Art</t>
  </si>
  <si>
    <t>Arts and Sciences Fitness Spec</t>
  </si>
  <si>
    <t>208A</t>
  </si>
  <si>
    <t>Audio Production Cert</t>
  </si>
  <si>
    <t>162</t>
  </si>
  <si>
    <t>Auto Elect Syst Spclst Cert</t>
  </si>
  <si>
    <t>Automotive Technology</t>
  </si>
  <si>
    <t>083</t>
  </si>
  <si>
    <t>612</t>
  </si>
  <si>
    <t>Bioinformatics AS</t>
  </si>
  <si>
    <t>411</t>
  </si>
  <si>
    <t>Biological Resources Engr</t>
  </si>
  <si>
    <t>Biomanufacturing - CT</t>
  </si>
  <si>
    <t>Biotechnology Cert</t>
  </si>
  <si>
    <t>309A</t>
  </si>
  <si>
    <t>Build Trade Electric WiringAAS</t>
  </si>
  <si>
    <t>Building Trades Carpentry AAS</t>
  </si>
  <si>
    <t>810</t>
  </si>
  <si>
    <t>Building Trades Carpentry LR</t>
  </si>
  <si>
    <t>807</t>
  </si>
  <si>
    <t>Building Trades Electricity LR</t>
  </si>
  <si>
    <t>Building Trades HVAC AAS</t>
  </si>
  <si>
    <t>808</t>
  </si>
  <si>
    <t>Building Trades HVAC/R LR</t>
  </si>
  <si>
    <t>308</t>
  </si>
  <si>
    <t>179</t>
  </si>
  <si>
    <t>Building Trades Tech Cert</t>
  </si>
  <si>
    <t>203</t>
  </si>
  <si>
    <t>CAD for Building Prof Cert</t>
  </si>
  <si>
    <t>Carpentry Cert</t>
  </si>
  <si>
    <t>Carpentry LR</t>
  </si>
  <si>
    <t>184</t>
  </si>
  <si>
    <t>Cartography/Geo Info Sys Cert</t>
  </si>
  <si>
    <t>030</t>
  </si>
  <si>
    <t>Child Care Aide Cert</t>
  </si>
  <si>
    <t>253</t>
  </si>
  <si>
    <t>Cisco Cert Network Security</t>
  </si>
  <si>
    <t>726</t>
  </si>
  <si>
    <t>Commercial Driver's License A</t>
  </si>
  <si>
    <t>078</t>
  </si>
  <si>
    <t>Communication Tech Radio</t>
  </si>
  <si>
    <t>076</t>
  </si>
  <si>
    <t>Communication Tech TV</t>
  </si>
  <si>
    <t>Community Health</t>
  </si>
  <si>
    <t>104</t>
  </si>
  <si>
    <t>Community Planning Cert</t>
  </si>
  <si>
    <t>Comp Appl Info Tech Track</t>
  </si>
  <si>
    <t>343</t>
  </si>
  <si>
    <t>Comp Publishing/Printing Mgmt</t>
  </si>
  <si>
    <t>316</t>
  </si>
  <si>
    <t>Computer Aided Drafting Design</t>
  </si>
  <si>
    <t>132</t>
  </si>
  <si>
    <t>Computer Application Cert</t>
  </si>
  <si>
    <t>106</t>
  </si>
  <si>
    <t>311</t>
  </si>
  <si>
    <t>Computer Gaming/Simulation CT</t>
  </si>
  <si>
    <t>009</t>
  </si>
  <si>
    <t>Computer Operator Cert</t>
  </si>
  <si>
    <t>010</t>
  </si>
  <si>
    <t>008</t>
  </si>
  <si>
    <t>Computer Science Business</t>
  </si>
  <si>
    <t>105</t>
  </si>
  <si>
    <t>Computer Science Business Prog</t>
  </si>
  <si>
    <t>025</t>
  </si>
  <si>
    <t>Computer Technician</t>
  </si>
  <si>
    <t>Cont Ed - Undeclared</t>
  </si>
  <si>
    <t>Credit Undeclared AA Degree</t>
  </si>
  <si>
    <t>Credit Undeclared Cert</t>
  </si>
  <si>
    <t>168</t>
  </si>
  <si>
    <t>067</t>
  </si>
  <si>
    <t>Criminal Justice  Law Enforce</t>
  </si>
  <si>
    <t>037</t>
  </si>
  <si>
    <t>Criminal Justice Corrections</t>
  </si>
  <si>
    <t>Cybersecurity AAS</t>
  </si>
  <si>
    <t>242A</t>
  </si>
  <si>
    <t>Cybersecurity CT</t>
  </si>
  <si>
    <t>256</t>
  </si>
  <si>
    <t>Data Science Certificate</t>
  </si>
  <si>
    <t>238</t>
  </si>
  <si>
    <t>Database Systems - CT</t>
  </si>
  <si>
    <t>Database Systems Track</t>
  </si>
  <si>
    <t>013</t>
  </si>
  <si>
    <t>Dental Lab Technology</t>
  </si>
  <si>
    <t>225</t>
  </si>
  <si>
    <t>Design Ind Partnership Cert</t>
  </si>
  <si>
    <t>Diagnostic Med Sono Echocardio</t>
  </si>
  <si>
    <t>Diagnostic Med Sono General</t>
  </si>
  <si>
    <t>151C</t>
  </si>
  <si>
    <t>Diagnostic Med Sono Vascular</t>
  </si>
  <si>
    <t>151</t>
  </si>
  <si>
    <t>Diagnostic Medical Sonog Cert</t>
  </si>
  <si>
    <t>335</t>
  </si>
  <si>
    <t>175A</t>
  </si>
  <si>
    <t>Digital Animation Cert</t>
  </si>
  <si>
    <t>Digital Multimedia Prod Cert</t>
  </si>
  <si>
    <t>075</t>
  </si>
  <si>
    <t>Early Childhood Education</t>
  </si>
  <si>
    <t>Early Childhood Education Cert</t>
  </si>
  <si>
    <t>015</t>
  </si>
  <si>
    <t>Education Elementary</t>
  </si>
  <si>
    <t>017</t>
  </si>
  <si>
    <t>Education General Business</t>
  </si>
  <si>
    <t>018</t>
  </si>
  <si>
    <t>Education Secondary</t>
  </si>
  <si>
    <t>Electrical Wiring - CT</t>
  </si>
  <si>
    <t>807A</t>
  </si>
  <si>
    <t>Electrical Wiring LR</t>
  </si>
  <si>
    <t>047</t>
  </si>
  <si>
    <t>Electromechanical Technology</t>
  </si>
  <si>
    <t>197</t>
  </si>
  <si>
    <t>Electronic Image Prepress Cert</t>
  </si>
  <si>
    <t>Electronic Photography Cert</t>
  </si>
  <si>
    <t>024</t>
  </si>
  <si>
    <t>Electronic Technology</t>
  </si>
  <si>
    <t>320</t>
  </si>
  <si>
    <t>811</t>
  </si>
  <si>
    <t>Emergency Med Tech Basic LR</t>
  </si>
  <si>
    <t>249</t>
  </si>
  <si>
    <t>Emergency Preparedness Mgmt CT</t>
  </si>
  <si>
    <t>Engine Performance Spclst Cert</t>
  </si>
  <si>
    <t>027</t>
  </si>
  <si>
    <t>Engineering</t>
  </si>
  <si>
    <t>401</t>
  </si>
  <si>
    <t>Engineering Science</t>
  </si>
  <si>
    <t>816</t>
  </si>
  <si>
    <t>Ethnic Social Studies LR</t>
  </si>
  <si>
    <t>088</t>
  </si>
  <si>
    <t>Executive Secretarial</t>
  </si>
  <si>
    <t>240</t>
  </si>
  <si>
    <t>Fire &amp; Emergency Ser Mgmt - CT</t>
  </si>
  <si>
    <t>Fire &amp; Emergency Service Mgmt</t>
  </si>
  <si>
    <t>180</t>
  </si>
  <si>
    <t>Fire Arson Investigation Cert</t>
  </si>
  <si>
    <t>247</t>
  </si>
  <si>
    <t>Fire Prevention Tech - CT</t>
  </si>
  <si>
    <t>321</t>
  </si>
  <si>
    <t>Fire Prevention Technology</t>
  </si>
  <si>
    <t>322</t>
  </si>
  <si>
    <t>Fire Protection Technology</t>
  </si>
  <si>
    <t>031</t>
  </si>
  <si>
    <t>Fire Science</t>
  </si>
  <si>
    <t>346</t>
  </si>
  <si>
    <t>Fire Science Fire Service Mgmt</t>
  </si>
  <si>
    <t>814</t>
  </si>
  <si>
    <t>Food &amp; Beverage Mgmt LR</t>
  </si>
  <si>
    <t>Food and Beverage Mgmt Cert</t>
  </si>
  <si>
    <t>Food and Beverage Mgmt Track</t>
  </si>
  <si>
    <t>Game Art &amp; Animation Track</t>
  </si>
  <si>
    <t>Game Production &amp; Design Track</t>
  </si>
  <si>
    <t>Game Programming Track</t>
  </si>
  <si>
    <t>500</t>
  </si>
  <si>
    <t>Gen Ed/Pre Clinical BioTech</t>
  </si>
  <si>
    <t>036</t>
  </si>
  <si>
    <t>Gen Education  Hum Soc Sci</t>
  </si>
  <si>
    <t>039</t>
  </si>
  <si>
    <t>Gen Education Science Math</t>
  </si>
  <si>
    <t>087</t>
  </si>
  <si>
    <t>General Business Studies  Cert</t>
  </si>
  <si>
    <t>General Management Cert</t>
  </si>
  <si>
    <t>General Studies</t>
  </si>
  <si>
    <t>119</t>
  </si>
  <si>
    <t>General Studies  Hum Soc Sci</t>
  </si>
  <si>
    <t>120</t>
  </si>
  <si>
    <t>General Studies  Science Math</t>
  </si>
  <si>
    <t>129E</t>
  </si>
  <si>
    <t>General Studies Frn Lang/Lit</t>
  </si>
  <si>
    <t>General Studies Hosp Mgmt</t>
  </si>
  <si>
    <t>129G</t>
  </si>
  <si>
    <t>General Studies Math</t>
  </si>
  <si>
    <t>129J</t>
  </si>
  <si>
    <t>General Studies Phy Science</t>
  </si>
  <si>
    <t>183</t>
  </si>
  <si>
    <t>Geographic Education Cert</t>
  </si>
  <si>
    <t>041</t>
  </si>
  <si>
    <t>Geography Transfer</t>
  </si>
  <si>
    <t>Graphic Design</t>
  </si>
  <si>
    <t>205</t>
  </si>
  <si>
    <t>Graphic Design Computer Cert</t>
  </si>
  <si>
    <t>239</t>
  </si>
  <si>
    <t>Graphic Design Digital Tool CT</t>
  </si>
  <si>
    <t>255</t>
  </si>
  <si>
    <t>Graphic Dsgn Web &amp; Interact CT</t>
  </si>
  <si>
    <t>359</t>
  </si>
  <si>
    <t>Graphic Dsgn Web &amp; Interaction</t>
  </si>
  <si>
    <t>Health Information Management</t>
  </si>
  <si>
    <t>349</t>
  </si>
  <si>
    <t>Health Information Tech</t>
  </si>
  <si>
    <t>347</t>
  </si>
  <si>
    <t>043</t>
  </si>
  <si>
    <t>Hospitality Mgmt Food</t>
  </si>
  <si>
    <t>044</t>
  </si>
  <si>
    <t>Hospitality Mgmt Hotel</t>
  </si>
  <si>
    <t>813</t>
  </si>
  <si>
    <t>Hospitality Sup &amp; Ldrshp LR</t>
  </si>
  <si>
    <t>190</t>
  </si>
  <si>
    <t>Human Resource Mgmt Cert</t>
  </si>
  <si>
    <t>244</t>
  </si>
  <si>
    <t>HVAC - CT</t>
  </si>
  <si>
    <t>808A</t>
  </si>
  <si>
    <t>HVAC LR</t>
  </si>
  <si>
    <t>356</t>
  </si>
  <si>
    <t>Information Systems Security</t>
  </si>
  <si>
    <t>213</t>
  </si>
  <si>
    <t>Information Technology Cert</t>
  </si>
  <si>
    <t>Interior Design: General AAS</t>
  </si>
  <si>
    <t>Interior Design: NKBA AAS</t>
  </si>
  <si>
    <t>306</t>
  </si>
  <si>
    <t>Interior Design: ParaProf</t>
  </si>
  <si>
    <t>232</t>
  </si>
  <si>
    <t>Internet Games/Simulation Cert</t>
  </si>
  <si>
    <t>226</t>
  </si>
  <si>
    <t>Intro Interior Design Cert</t>
  </si>
  <si>
    <t>254</t>
  </si>
  <si>
    <t>IT Professional + Certificate</t>
  </si>
  <si>
    <t>250</t>
  </si>
  <si>
    <t>Java Developer - CT</t>
  </si>
  <si>
    <t>221</t>
  </si>
  <si>
    <t>Java Developer Cert</t>
  </si>
  <si>
    <t>Landscape Technology</t>
  </si>
  <si>
    <t>139</t>
  </si>
  <si>
    <t>804</t>
  </si>
  <si>
    <t>Legal Analysis LR</t>
  </si>
  <si>
    <t>089</t>
  </si>
  <si>
    <t>Legal Secretarial</t>
  </si>
  <si>
    <t>034</t>
  </si>
  <si>
    <t>Management Behavioral</t>
  </si>
  <si>
    <t>142</t>
  </si>
  <si>
    <t>Management Construction Cert</t>
  </si>
  <si>
    <t>330</t>
  </si>
  <si>
    <t>Management General</t>
  </si>
  <si>
    <t>033</t>
  </si>
  <si>
    <t>Management General Option</t>
  </si>
  <si>
    <t>035</t>
  </si>
  <si>
    <t>Management Marketing</t>
  </si>
  <si>
    <t>331</t>
  </si>
  <si>
    <t>082</t>
  </si>
  <si>
    <t>Management/Supervision Track</t>
  </si>
  <si>
    <t>332</t>
  </si>
  <si>
    <t>Materials Management</t>
  </si>
  <si>
    <t>Med Coder Abstrator Bill Cert</t>
  </si>
  <si>
    <t>144</t>
  </si>
  <si>
    <t>Medical Code Abstractor Cert</t>
  </si>
  <si>
    <t>815</t>
  </si>
  <si>
    <t>Meet, Conf &amp; Event Planning LR</t>
  </si>
  <si>
    <t>237</t>
  </si>
  <si>
    <t>Meeting, Conf &amp; Event Plan CT</t>
  </si>
  <si>
    <t>Meeting, Conf, Event Pla Track</t>
  </si>
  <si>
    <t>050</t>
  </si>
  <si>
    <t>210</t>
  </si>
  <si>
    <t>Microcomputer Tech Cert</t>
  </si>
  <si>
    <t>312</t>
  </si>
  <si>
    <t>Microcomputer Technician</t>
  </si>
  <si>
    <t>Music Cert</t>
  </si>
  <si>
    <t>Network &amp; Wireless Tech Track</t>
  </si>
  <si>
    <t>Network &amp; Wireless Tech-Cisco</t>
  </si>
  <si>
    <t>Network &amp; Wireless Technology</t>
  </si>
  <si>
    <t>Network &amp; Wireless-Microsoft</t>
  </si>
  <si>
    <t>215</t>
  </si>
  <si>
    <t>Network Engineer Cert</t>
  </si>
  <si>
    <t>Network Engineer Cert Cisco</t>
  </si>
  <si>
    <t>215A</t>
  </si>
  <si>
    <t>Network Engineer CT Microsoft</t>
  </si>
  <si>
    <t>350</t>
  </si>
  <si>
    <t>Network Engineering</t>
  </si>
  <si>
    <t>061</t>
  </si>
  <si>
    <t>133</t>
  </si>
  <si>
    <t>Office Tech/Executive Office</t>
  </si>
  <si>
    <t>138</t>
  </si>
  <si>
    <t>Office Technology Cert</t>
  </si>
  <si>
    <t>155</t>
  </si>
  <si>
    <t>Paralegal Studies Cert</t>
  </si>
  <si>
    <t>Personal Trainer Cert</t>
  </si>
  <si>
    <t>191</t>
  </si>
  <si>
    <t>Personal Training Cert</t>
  </si>
  <si>
    <t>194</t>
  </si>
  <si>
    <t>Photographic Techniques Cert</t>
  </si>
  <si>
    <t>022</t>
  </si>
  <si>
    <t>141</t>
  </si>
  <si>
    <t>Photography Cert</t>
  </si>
  <si>
    <t>196</t>
  </si>
  <si>
    <t>Photography Master Cert</t>
  </si>
  <si>
    <t>824</t>
  </si>
  <si>
    <t>Photoshop LR</t>
  </si>
  <si>
    <t>Physical Ed Teacher Education</t>
  </si>
  <si>
    <t>064</t>
  </si>
  <si>
    <t>Physical Education</t>
  </si>
  <si>
    <t>Physical Therapist Assistant</t>
  </si>
  <si>
    <t>Powertrain Specialist Cert</t>
  </si>
  <si>
    <t>Deleted Fall 2008</t>
  </si>
  <si>
    <t>Pre Medicine</t>
  </si>
  <si>
    <t>Deleted Fall 2009</t>
  </si>
  <si>
    <t>079</t>
  </si>
  <si>
    <t>Pre Optometry</t>
  </si>
  <si>
    <t>Deleted Fall 2010</t>
  </si>
  <si>
    <t>Deleted Fall 2011</t>
  </si>
  <si>
    <t>125</t>
  </si>
  <si>
    <t>Pre-Medical Technology</t>
  </si>
  <si>
    <t>535</t>
  </si>
  <si>
    <t>Pre-Polysomnography Tech CT</t>
  </si>
  <si>
    <t>097</t>
  </si>
  <si>
    <t>Printing Management</t>
  </si>
  <si>
    <t>176</t>
  </si>
  <si>
    <t>Printing Technology Cert</t>
  </si>
  <si>
    <t>345</t>
  </si>
  <si>
    <t>Public Management</t>
  </si>
  <si>
    <t>Radio Production Cert</t>
  </si>
  <si>
    <t>Radiologic Technology</t>
  </si>
  <si>
    <t>092</t>
  </si>
  <si>
    <t>Recreation Leadership</t>
  </si>
  <si>
    <t>Resident Remodel &amp; Repair CT</t>
  </si>
  <si>
    <t>818</t>
  </si>
  <si>
    <t>Residential Remodeling LR</t>
  </si>
  <si>
    <t>724</t>
  </si>
  <si>
    <t>Second Language Learning (ESL)</t>
  </si>
  <si>
    <t>211D</t>
  </si>
  <si>
    <t>Spec Art Ceramics Cert</t>
  </si>
  <si>
    <t>Spec Art Drawing Cert</t>
  </si>
  <si>
    <t>211F</t>
  </si>
  <si>
    <t>Spec Art Jewelry Metalsmithing</t>
  </si>
  <si>
    <t>211B</t>
  </si>
  <si>
    <t>Spec Art Painting Cert</t>
  </si>
  <si>
    <t>211E</t>
  </si>
  <si>
    <t>Spec Art Sculpture Cert</t>
  </si>
  <si>
    <t>211</t>
  </si>
  <si>
    <t>Specialized Art Cert</t>
  </si>
  <si>
    <t>900A</t>
  </si>
  <si>
    <t>Studio Art Cert</t>
  </si>
  <si>
    <t>Supervisory LR</t>
  </si>
  <si>
    <t>805</t>
  </si>
  <si>
    <t>Supervisory Management LR</t>
  </si>
  <si>
    <t>Surgical Technology</t>
  </si>
  <si>
    <t>228</t>
  </si>
  <si>
    <t>Surgical Technology Cert</t>
  </si>
  <si>
    <t>820</t>
  </si>
  <si>
    <t>Sustainability LR</t>
  </si>
  <si>
    <t>170</t>
  </si>
  <si>
    <t>Teacher Education Elementary</t>
  </si>
  <si>
    <t>171</t>
  </si>
  <si>
    <t>Teacher Education Secondary</t>
  </si>
  <si>
    <t>114</t>
  </si>
  <si>
    <t>Telecommunication Technology</t>
  </si>
  <si>
    <t>Television Production Cert</t>
  </si>
  <si>
    <t>Transfer Studies - CT</t>
  </si>
  <si>
    <t>Undercar Specialist Cert</t>
  </si>
  <si>
    <t>209A</t>
  </si>
  <si>
    <t>Video Production Cert</t>
  </si>
  <si>
    <t>01C</t>
  </si>
  <si>
    <t>Visual Communication - S Art D</t>
  </si>
  <si>
    <t>353</t>
  </si>
  <si>
    <t>Web Careers</t>
  </si>
  <si>
    <t>353A</t>
  </si>
  <si>
    <t>Web Careers-Content,Desgn, Mkt</t>
  </si>
  <si>
    <t>Web Careers-Web Design</t>
  </si>
  <si>
    <t>Web Careers-Web Development</t>
  </si>
  <si>
    <t>Web Careers-Web Programming</t>
  </si>
  <si>
    <t>229</t>
  </si>
  <si>
    <t>Web Content, Dsgn, &amp; Mktg Cert</t>
  </si>
  <si>
    <t>Web Design Cert</t>
  </si>
  <si>
    <t>Web Development Cert</t>
  </si>
  <si>
    <t>230</t>
  </si>
  <si>
    <t>Web Programming Cert</t>
  </si>
  <si>
    <t>206</t>
  </si>
  <si>
    <t>Web Specialist Cert</t>
  </si>
  <si>
    <t>227</t>
  </si>
  <si>
    <t>Wireless Technologies Cert</t>
  </si>
  <si>
    <t>053</t>
  </si>
  <si>
    <t>Word Processing Cert</t>
  </si>
  <si>
    <r>
      <rPr>
        <b/>
        <sz val="14"/>
        <color rgb="FFFFFF00"/>
        <rFont val="Calibri"/>
        <family val="2"/>
        <scheme val="minor"/>
      </rPr>
      <t>Table 6:</t>
    </r>
    <r>
      <rPr>
        <b/>
        <sz val="14"/>
        <color theme="0"/>
        <rFont val="Calibri"/>
        <family val="2"/>
        <scheme val="minor"/>
      </rPr>
      <t xml:space="preserve">  Unduplicated Students in a Fiscal Year by Program of Study, FY 2014 - 2018</t>
    </r>
  </si>
  <si>
    <t>% Chng FY14 to FY18</t>
  </si>
  <si>
    <t>MAJOR_CODE_1</t>
  </si>
  <si>
    <t>MAJOR_DESCRIPTION</t>
  </si>
  <si>
    <t>Fiscal Year 2017</t>
  </si>
  <si>
    <t>Fiscal Year 2018</t>
  </si>
  <si>
    <t>Bill Hours</t>
  </si>
  <si>
    <t>Cost to Educate (per Bill Hour)</t>
  </si>
  <si>
    <t>Cost to Educate (per Section)*</t>
  </si>
  <si>
    <t>FY17 FTE</t>
  </si>
  <si>
    <t>FY17 Cost to Educate per FTE*</t>
  </si>
  <si>
    <t>Anthropology</t>
  </si>
  <si>
    <t>Education</t>
  </si>
  <si>
    <t>Psychology</t>
  </si>
  <si>
    <t>Sociology</t>
  </si>
  <si>
    <t>AREA SUBTOTAL</t>
  </si>
  <si>
    <t>Gender Studies</t>
  </si>
  <si>
    <t>History</t>
  </si>
  <si>
    <t>Philosophy</t>
  </si>
  <si>
    <t>Political Science</t>
  </si>
  <si>
    <t>Sign Language</t>
  </si>
  <si>
    <t>Women's Studies</t>
  </si>
  <si>
    <t>World Languages</t>
  </si>
  <si>
    <t>Hamman</t>
  </si>
  <si>
    <t>Math</t>
  </si>
  <si>
    <t>Chemistry</t>
  </si>
  <si>
    <t>Computer Sci Technologies</t>
  </si>
  <si>
    <t>Geography</t>
  </si>
  <si>
    <t>GeoSciences</t>
  </si>
  <si>
    <t>Networking</t>
  </si>
  <si>
    <t>Physical Science</t>
  </si>
  <si>
    <t>Physics</t>
  </si>
  <si>
    <t>Business Administration</t>
  </si>
  <si>
    <t>Economics</t>
  </si>
  <si>
    <t>Legal Assistant</t>
  </si>
  <si>
    <t>Management</t>
  </si>
  <si>
    <t>Emergency Preparedness</t>
  </si>
  <si>
    <t>Health/PE</t>
  </si>
  <si>
    <t>Mental Health</t>
  </si>
  <si>
    <t>Polysomnography</t>
  </si>
  <si>
    <t>Radiologic Technology (X-Ray)</t>
  </si>
  <si>
    <t>Art</t>
  </si>
  <si>
    <t>Film</t>
  </si>
  <si>
    <t>Music</t>
  </si>
  <si>
    <t>Television / Radio</t>
  </si>
  <si>
    <t>Theatre</t>
  </si>
  <si>
    <t>English</t>
  </si>
  <si>
    <t>Architectural Tech</t>
  </si>
  <si>
    <t>Building Trades Technology</t>
  </si>
  <si>
    <t>Construction Tech</t>
  </si>
  <si>
    <t>Interior Design</t>
  </si>
  <si>
    <t>Printing Technology</t>
  </si>
  <si>
    <t>-</t>
  </si>
  <si>
    <t>Biological Sciences</t>
  </si>
  <si>
    <t>Biology Technology</t>
  </si>
  <si>
    <t>Honors</t>
  </si>
  <si>
    <t>Interdisciplinary Studies</t>
  </si>
  <si>
    <t>Instruction</t>
  </si>
  <si>
    <t>English as Second Language</t>
  </si>
  <si>
    <t>Linguistics</t>
  </si>
  <si>
    <t>Speech</t>
  </si>
  <si>
    <t>TABLE   1</t>
  </si>
  <si>
    <t>FY17 and FY18 Discipline Cost</t>
  </si>
  <si>
    <t>Table 1:</t>
  </si>
  <si>
    <r>
      <rPr>
        <b/>
        <sz val="14"/>
        <color rgb="FFFFFF00"/>
        <rFont val="Calibri"/>
        <family val="2"/>
        <scheme val="minor"/>
      </rPr>
      <t xml:space="preserve">Table 5D:  </t>
    </r>
    <r>
      <rPr>
        <b/>
        <sz val="14"/>
        <color theme="0"/>
        <rFont val="Calibri"/>
        <family val="2"/>
        <scheme val="minor"/>
      </rPr>
      <t xml:space="preserve">FY 2018 DISCIPLINE SECTIONS ENROLLMENT AND PERCENT OF CAPACITY BY "LOCATION" AND "TIME OF DAY"  - </t>
    </r>
    <r>
      <rPr>
        <b/>
        <sz val="16"/>
        <color theme="0"/>
        <rFont val="Calibri"/>
        <family val="2"/>
        <scheme val="minor"/>
      </rPr>
      <t>EVENING CLASS  (5 PM  AND AFTER)</t>
    </r>
  </si>
  <si>
    <t>Source: Qlikview</t>
  </si>
  <si>
    <t>Total Expenditures</t>
  </si>
  <si>
    <t>Awards by Type</t>
  </si>
  <si>
    <t>Low Producing Awards</t>
  </si>
  <si>
    <t>FY18 FTE</t>
  </si>
  <si>
    <t>FY18 Cost to Educate per FTE*</t>
  </si>
  <si>
    <t>FY Average</t>
  </si>
  <si>
    <t>ASSOCIATES</t>
  </si>
  <si>
    <t>COST TO EDUCATE: FY 2017 and FY 2018 Expenditures by Discipline</t>
  </si>
  <si>
    <t>Source: DATAMART STDN-STATIC</t>
  </si>
  <si>
    <t xml:space="preserve">    1)  Data Sources - ARCHIVE_MSFSECT_ARCHIVE,  MSFCRSE;  2) Blended section = online course + Campus ;  3)  All Section excluded Lab and Discussion courses.</t>
  </si>
  <si>
    <t xml:space="preserve">Note:     </t>
  </si>
  <si>
    <t>Source: ZTRANST, ZTVMAJR</t>
  </si>
  <si>
    <t>Source: MSFSTDN STATIC, MSFDEGS, ZTVMAJR</t>
  </si>
  <si>
    <t>Source: MSFSECT ARCHIVE MSFCRSE MSFINST</t>
  </si>
  <si>
    <t>Source: MSFAWRD ANNUAL</t>
  </si>
  <si>
    <t>*Area Subtotal Average</t>
  </si>
  <si>
    <t>Major Code</t>
  </si>
  <si>
    <t>302, 303</t>
  </si>
  <si>
    <t>308A,B,C</t>
  </si>
  <si>
    <t>149, 006</t>
  </si>
  <si>
    <t>311B, E</t>
  </si>
  <si>
    <t>606, 606A,D,E</t>
  </si>
  <si>
    <t>107, 109</t>
  </si>
  <si>
    <t>335A, B, C</t>
  </si>
  <si>
    <t>402, 403, 404, 406, 407, 408, 409, 410, 411A</t>
  </si>
  <si>
    <t>118, 321, 322, 346A, 414</t>
  </si>
  <si>
    <t>129, 129A, 129K</t>
  </si>
  <si>
    <t>304A, 305</t>
  </si>
  <si>
    <t>902, 902A</t>
  </si>
  <si>
    <t>347A, B, C</t>
  </si>
  <si>
    <t>306A, 306B</t>
  </si>
  <si>
    <t>354, 354A, B, C</t>
  </si>
  <si>
    <t>601A, 602, 604, 605, 607, 610</t>
  </si>
  <si>
    <t xml:space="preserve">160A, 161A, 162, 163A, </t>
  </si>
  <si>
    <t>179A, 244, 245</t>
  </si>
  <si>
    <t>230, 231A, 232, 250</t>
  </si>
  <si>
    <t>209, 209A</t>
  </si>
  <si>
    <t>213, 238</t>
  </si>
  <si>
    <t>180, 240</t>
  </si>
  <si>
    <t>055, 233, 237</t>
  </si>
  <si>
    <t>224, 226</t>
  </si>
  <si>
    <t>172, 193, 194, 196</t>
  </si>
  <si>
    <t>211B, D</t>
  </si>
  <si>
    <t>813, 814, 815</t>
  </si>
  <si>
    <t>808A, 810A</t>
  </si>
  <si>
    <t>Electronic Image Prepress ©</t>
  </si>
  <si>
    <t>Advance Network Security (CT)</t>
  </si>
  <si>
    <t>Emergency Prepareness Management (CT)</t>
  </si>
  <si>
    <t>Art and Animation (CT)</t>
  </si>
  <si>
    <t>Computer Science  Math Sci Opt</t>
  </si>
  <si>
    <t>Cancelled</t>
  </si>
  <si>
    <t>Note:  1) Data Sources -  MSFCRSE (active table);  2) Course section excluded Lab and Discussion sections;  3) All "0" enrollment sections count in Cancelled group.</t>
  </si>
  <si>
    <t>MAJOR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</si>
</sst>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_);\(&quot;$&quot;#,##0\)"/>
    <numFmt numFmtId="165" formatCode="&quot;$&quot;#,##0.00_);\(&quot;$&quot;#,##0.00\)"/>
    <numFmt numFmtId="166" formatCode="_(* #,##0.00_);_(* \(#,##0.00\);_(* &quot;-&quot;??_);_(@_)"/>
    <numFmt numFmtId="167" formatCode="0.0"/>
    <numFmt numFmtId="168" formatCode="0.0%"/>
    <numFmt numFmtId="169" formatCode="_(* #,##0.0_);_(* \(#,##0.0\);_(* &quot;-&quot;??_);_(@_)"/>
    <numFmt numFmtId="170" formatCode="_(* #,##0_);_(* \(#,##0\);_(* &quot;-&quot;??_);_(@_)"/>
    <numFmt numFmtId="171" formatCode="&quot;$&quot;#,##0.;\(&quot;$&quot;#,##0.\)"/>
    <numFmt numFmtId="172" formatCode="&quot;$&quot;#,##0.00;\(&quot;$&quot;#,##0.00\)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6"/>
      <color theme="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i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sz val="16"/>
      <color theme="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3"/>
      <color rgb="FFFFFF00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Calibri"/>
      <family val="2"/>
    </font>
    <font>
      <b/>
      <i/>
      <sz val="1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0"/>
      <name val="Calibri"/>
      <family val="2"/>
    </font>
    <font>
      <sz val="14"/>
      <name val="Calibri"/>
      <family val="2"/>
    </font>
    <font>
      <b/>
      <sz val="10"/>
      <color indexed="63"/>
      <name val="Calibri"/>
      <family val="2"/>
    </font>
    <font>
      <b/>
      <sz val="10"/>
      <name val="Calibri"/>
      <family val="2"/>
    </font>
    <font>
      <sz val="10"/>
      <color indexed="63"/>
      <name val="Calibri"/>
      <family val="2"/>
    </font>
    <font>
      <sz val="10"/>
      <color indexed="63"/>
      <name val="Tahoma"/>
      <family val="2"/>
    </font>
    <font>
      <b/>
      <sz val="14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Arial"/>
      <family val="2"/>
    </font>
    <font>
      <b/>
      <i/>
      <sz val="9"/>
      <name val="Calibri"/>
      <family val="2"/>
      <scheme val="minor"/>
    </font>
    <font>
      <b/>
      <i/>
      <sz val="9"/>
      <name val="Calibri"/>
      <family val="2"/>
    </font>
    <font>
      <sz val="9"/>
      <name val="Calibri"/>
      <family val="2"/>
    </font>
    <font>
      <b/>
      <sz val="10"/>
      <color theme="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5619A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rgb="FFFFF5C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7ED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double">
        <color theme="9" tint="-0.499984740745262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theme="9" tint="-0.499984740745262"/>
      </bottom>
      <diagonal/>
    </border>
    <border>
      <left style="thin">
        <color auto="1"/>
      </left>
      <right/>
      <top style="thin">
        <color auto="1"/>
      </top>
      <bottom style="double">
        <color theme="9" tint="-0.499984740745262"/>
      </bottom>
      <diagonal/>
    </border>
    <border>
      <left/>
      <right/>
      <top style="thin">
        <color auto="1"/>
      </top>
      <bottom style="double">
        <color theme="9" tint="-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9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auto="1"/>
      </left>
      <right/>
      <top/>
      <bottom style="double">
        <color rgb="FFFF8001"/>
      </bottom>
      <diagonal/>
    </border>
    <border>
      <left/>
      <right style="thin">
        <color auto="1"/>
      </right>
      <top/>
      <bottom style="double">
        <color rgb="FFFF8001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theme="9" tint="-0.499984740745262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42"/>
      </right>
      <top style="medium">
        <color auto="1"/>
      </top>
      <bottom style="medium">
        <color auto="1"/>
      </bottom>
      <diagonal/>
    </border>
    <border>
      <left style="thin">
        <color indexed="42"/>
      </left>
      <right style="thin">
        <color indexed="42"/>
      </right>
      <top style="medium">
        <color auto="1"/>
      </top>
      <bottom style="medium">
        <color auto="1"/>
      </bottom>
      <diagonal/>
    </border>
    <border>
      <left style="thin">
        <color indexed="42"/>
      </left>
      <right style="medium">
        <color indexed="42"/>
      </right>
      <top style="medium">
        <color auto="1"/>
      </top>
      <bottom style="medium">
        <color auto="1"/>
      </bottom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39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10" borderId="9" applyNumberFormat="0" applyAlignment="0" applyProtection="0"/>
    <xf numFmtId="0" fontId="17" fillId="5" borderId="10" applyNumberFormat="0" applyAlignment="0" applyProtection="0"/>
    <xf numFmtId="0" fontId="18" fillId="0" borderId="11" applyNumberFormat="0" applyFill="0" applyAlignment="0" applyProtection="0"/>
    <xf numFmtId="0" fontId="1" fillId="11" borderId="12" applyNumberFormat="0" applyFont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1" fillId="0" borderId="0"/>
    <xf numFmtId="166" fontId="46" fillId="0" borderId="0" applyFont="0" applyFill="0" applyBorder="0" applyAlignment="0" applyProtection="0"/>
    <xf numFmtId="0" fontId="1" fillId="0" borderId="0"/>
  </cellStyleXfs>
  <cellXfs count="10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" fillId="0" borderId="0" xfId="2" applyFont="1"/>
    <xf numFmtId="0" fontId="3" fillId="0" borderId="0" xfId="2" applyFont="1" applyAlignment="1">
      <alignment horizontal="center"/>
    </xf>
    <xf numFmtId="0" fontId="1" fillId="0" borderId="0" xfId="2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7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9" fontId="7" fillId="0" borderId="0" xfId="3" applyNumberFormat="1" applyFont="1" applyAlignment="1">
      <alignment horizontal="left"/>
    </xf>
    <xf numFmtId="0" fontId="3" fillId="0" borderId="0" xfId="2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2" applyFont="1"/>
    <xf numFmtId="0" fontId="1" fillId="0" borderId="1" xfId="2" applyBorder="1"/>
    <xf numFmtId="0" fontId="1" fillId="0" borderId="0" xfId="2" applyAlignment="1">
      <alignment vertical="center"/>
    </xf>
    <xf numFmtId="0" fontId="1" fillId="0" borderId="0" xfId="22" applyAlignment="1">
      <alignment vertical="center"/>
    </xf>
    <xf numFmtId="0" fontId="1" fillId="0" borderId="0" xfId="22"/>
    <xf numFmtId="0" fontId="1" fillId="0" borderId="0" xfId="22" applyFill="1"/>
    <xf numFmtId="170" fontId="1" fillId="0" borderId="0" xfId="3" applyNumberFormat="1" applyFill="1"/>
    <xf numFmtId="0" fontId="25" fillId="0" borderId="0" xfId="22" applyFont="1"/>
    <xf numFmtId="170" fontId="1" fillId="0" borderId="0" xfId="3" applyNumberFormat="1"/>
    <xf numFmtId="0" fontId="26" fillId="0" borderId="0" xfId="22" applyFont="1"/>
    <xf numFmtId="9" fontId="1" fillId="0" borderId="0" xfId="1"/>
    <xf numFmtId="0" fontId="2" fillId="0" borderId="0" xfId="22" applyFont="1"/>
    <xf numFmtId="0" fontId="29" fillId="0" borderId="0" xfId="22" applyFont="1"/>
    <xf numFmtId="0" fontId="30" fillId="0" borderId="0" xfId="22" applyFont="1"/>
    <xf numFmtId="0" fontId="31" fillId="0" borderId="0" xfId="22" applyFont="1"/>
    <xf numFmtId="0" fontId="32" fillId="0" borderId="0" xfId="22" applyFont="1"/>
    <xf numFmtId="0" fontId="33" fillId="0" borderId="0" xfId="6" applyFont="1" applyFill="1" applyBorder="1" applyAlignment="1">
      <alignment vertical="center"/>
    </xf>
    <xf numFmtId="0" fontId="2" fillId="0" borderId="0" xfId="2" applyFont="1" applyFill="1" applyAlignment="1">
      <alignment horizontal="center"/>
    </xf>
    <xf numFmtId="0" fontId="2" fillId="0" borderId="0" xfId="2" applyFont="1" applyAlignment="1">
      <alignment horizontal="center"/>
    </xf>
    <xf numFmtId="0" fontId="21" fillId="0" borderId="0" xfId="2" applyFont="1" applyFill="1"/>
    <xf numFmtId="0" fontId="36" fillId="0" borderId="0" xfId="2" applyFont="1"/>
    <xf numFmtId="0" fontId="1" fillId="0" borderId="0" xfId="2" applyBorder="1"/>
    <xf numFmtId="0" fontId="37" fillId="0" borderId="0" xfId="32" applyFont="1" applyFill="1" applyBorder="1" applyAlignment="1">
      <alignment wrapText="1"/>
    </xf>
    <xf numFmtId="0" fontId="39" fillId="0" borderId="0" xfId="32" applyFont="1" applyFill="1" applyBorder="1" applyAlignment="1">
      <alignment horizontal="right" wrapText="1"/>
    </xf>
    <xf numFmtId="170" fontId="39" fillId="0" borderId="0" xfId="32" applyNumberFormat="1" applyFont="1" applyFill="1" applyBorder="1" applyAlignment="1">
      <alignment horizontal="right" wrapText="1"/>
    </xf>
    <xf numFmtId="9" fontId="26" fillId="0" borderId="0" xfId="2" applyNumberFormat="1" applyFont="1" applyBorder="1"/>
    <xf numFmtId="0" fontId="40" fillId="0" borderId="0" xfId="2" applyFont="1" applyBorder="1" applyAlignment="1">
      <alignment horizontal="left"/>
    </xf>
    <xf numFmtId="0" fontId="35" fillId="0" borderId="0" xfId="2" applyFont="1" applyBorder="1" applyAlignment="1">
      <alignment horizontal="center"/>
    </xf>
    <xf numFmtId="0" fontId="12" fillId="0" borderId="0" xfId="2" applyFont="1" applyFill="1" applyAlignment="1">
      <alignment vertical="center"/>
    </xf>
    <xf numFmtId="0" fontId="28" fillId="0" borderId="0" xfId="2" applyFont="1" applyFill="1" applyBorder="1"/>
    <xf numFmtId="0" fontId="12" fillId="0" borderId="0" xfId="2" applyFont="1" applyFill="1"/>
    <xf numFmtId="0" fontId="12" fillId="0" borderId="0" xfId="2" applyFont="1" applyFill="1" applyBorder="1"/>
    <xf numFmtId="170" fontId="12" fillId="0" borderId="0" xfId="3" applyNumberFormat="1" applyFont="1" applyFill="1" applyBorder="1"/>
    <xf numFmtId="170" fontId="12" fillId="0" borderId="0" xfId="2" applyNumberFormat="1" applyFont="1" applyFill="1" applyBorder="1"/>
    <xf numFmtId="0" fontId="28" fillId="0" borderId="0" xfId="2" applyFont="1" applyFill="1"/>
    <xf numFmtId="170" fontId="12" fillId="0" borderId="0" xfId="3" applyNumberFormat="1" applyFont="1" applyFill="1"/>
    <xf numFmtId="0" fontId="12" fillId="0" borderId="0" xfId="2" applyFont="1" applyFill="1" applyAlignment="1">
      <alignment horizontal="center"/>
    </xf>
    <xf numFmtId="170" fontId="12" fillId="0" borderId="0" xfId="3" applyNumberFormat="1" applyFont="1" applyFill="1" applyAlignment="1">
      <alignment horizontal="center"/>
    </xf>
    <xf numFmtId="170" fontId="1" fillId="0" borderId="0" xfId="3" applyNumberFormat="1" applyFill="1" applyAlignment="1">
      <alignment horizontal="center"/>
    </xf>
    <xf numFmtId="170" fontId="0" fillId="0" borderId="0" xfId="0" applyNumberFormat="1" applyFill="1"/>
    <xf numFmtId="9" fontId="0" fillId="0" borderId="0" xfId="1" applyFont="1"/>
    <xf numFmtId="170" fontId="0" fillId="0" borderId="0" xfId="0" applyNumberFormat="1"/>
    <xf numFmtId="170" fontId="0" fillId="0" borderId="0" xfId="0" applyNumberFormat="1" applyFont="1" applyFill="1"/>
    <xf numFmtId="9" fontId="1" fillId="0" borderId="0" xfId="1" applyFont="1"/>
    <xf numFmtId="170" fontId="0" fillId="0" borderId="0" xfId="0" applyNumberFormat="1" applyFont="1"/>
    <xf numFmtId="0" fontId="0" fillId="0" borderId="0" xfId="0" applyFont="1"/>
    <xf numFmtId="0" fontId="35" fillId="0" borderId="0" xfId="0" applyFont="1"/>
    <xf numFmtId="0" fontId="0" fillId="0" borderId="0" xfId="0" applyFill="1"/>
    <xf numFmtId="0" fontId="38" fillId="0" borderId="0" xfId="2" applyFont="1" applyAlignment="1">
      <alignment horizontal="center"/>
    </xf>
    <xf numFmtId="0" fontId="0" fillId="0" borderId="0" xfId="2" applyFont="1"/>
    <xf numFmtId="170" fontId="0" fillId="0" borderId="0" xfId="3" applyNumberFormat="1" applyFont="1"/>
    <xf numFmtId="0" fontId="21" fillId="0" borderId="0" xfId="0" applyFont="1"/>
    <xf numFmtId="0" fontId="45" fillId="0" borderId="0" xfId="34" applyFont="1"/>
    <xf numFmtId="0" fontId="46" fillId="0" borderId="0" xfId="34"/>
    <xf numFmtId="0" fontId="47" fillId="0" borderId="0" xfId="34" applyFont="1"/>
    <xf numFmtId="0" fontId="47" fillId="0" borderId="0" xfId="34" applyFont="1" applyFill="1"/>
    <xf numFmtId="0" fontId="26" fillId="0" borderId="0" xfId="2" applyFont="1" applyFill="1" applyAlignment="1">
      <alignment horizontal="center"/>
    </xf>
    <xf numFmtId="0" fontId="48" fillId="0" borderId="0" xfId="34" applyFont="1"/>
    <xf numFmtId="0" fontId="40" fillId="0" borderId="0" xfId="2" applyFont="1"/>
    <xf numFmtId="0" fontId="49" fillId="0" borderId="0" xfId="2" applyFont="1" applyAlignment="1">
      <alignment horizontal="center"/>
    </xf>
    <xf numFmtId="0" fontId="50" fillId="0" borderId="0" xfId="2" applyFont="1" applyAlignment="1">
      <alignment horizontal="center"/>
    </xf>
    <xf numFmtId="0" fontId="49" fillId="0" borderId="0" xfId="34" applyFont="1"/>
    <xf numFmtId="0" fontId="40" fillId="0" borderId="0" xfId="34" applyFont="1"/>
    <xf numFmtId="0" fontId="40" fillId="0" borderId="0" xfId="34" applyFont="1" applyFill="1"/>
    <xf numFmtId="0" fontId="46" fillId="0" borderId="0" xfId="34" applyFill="1"/>
    <xf numFmtId="170" fontId="21" fillId="0" borderId="0" xfId="0" applyNumberFormat="1" applyFont="1"/>
    <xf numFmtId="170" fontId="1" fillId="0" borderId="0" xfId="3" applyNumberFormat="1" applyFont="1" applyFill="1" applyBorder="1" applyAlignment="1">
      <alignment horizontal="right"/>
    </xf>
    <xf numFmtId="0" fontId="35" fillId="0" borderId="0" xfId="0" applyFont="1" applyAlignment="1">
      <alignment vertical="center"/>
    </xf>
    <xf numFmtId="0" fontId="6" fillId="0" borderId="0" xfId="0" applyFont="1"/>
    <xf numFmtId="168" fontId="6" fillId="0" borderId="0" xfId="1" applyNumberFormat="1" applyFont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right" vertical="top" wrapText="1"/>
    </xf>
    <xf numFmtId="167" fontId="6" fillId="0" borderId="1" xfId="3" applyNumberFormat="1" applyFont="1" applyBorder="1" applyAlignment="1">
      <alignment horizontal="right" vertical="top" wrapText="1"/>
    </xf>
    <xf numFmtId="167" fontId="6" fillId="0" borderId="1" xfId="0" applyNumberFormat="1" applyFont="1" applyBorder="1" applyAlignment="1">
      <alignment vertical="top" wrapText="1"/>
    </xf>
    <xf numFmtId="167" fontId="6" fillId="0" borderId="1" xfId="3" applyNumberFormat="1" applyFont="1" applyBorder="1" applyAlignment="1">
      <alignment vertical="top" wrapText="1"/>
    </xf>
    <xf numFmtId="0" fontId="53" fillId="9" borderId="13" xfId="6" applyFont="1" applyFill="1" applyBorder="1" applyAlignment="1">
      <alignment horizontal="center" vertical="center"/>
    </xf>
    <xf numFmtId="0" fontId="53" fillId="0" borderId="0" xfId="22" applyFont="1" applyFill="1" applyAlignment="1">
      <alignment vertical="center"/>
    </xf>
    <xf numFmtId="0" fontId="21" fillId="0" borderId="0" xfId="22" applyFont="1" applyAlignment="1">
      <alignment horizontal="center"/>
    </xf>
    <xf numFmtId="0" fontId="21" fillId="26" borderId="13" xfId="4" applyFont="1" applyFill="1" applyBorder="1" applyAlignment="1">
      <alignment horizontal="center"/>
    </xf>
    <xf numFmtId="0" fontId="21" fillId="23" borderId="0" xfId="12" applyFont="1" applyFill="1" applyBorder="1" applyAlignment="1">
      <alignment horizontal="center"/>
    </xf>
    <xf numFmtId="0" fontId="21" fillId="6" borderId="1" xfId="5" applyFont="1" applyFill="1" applyBorder="1" applyAlignment="1">
      <alignment horizontal="center"/>
    </xf>
    <xf numFmtId="0" fontId="21" fillId="4" borderId="1" xfId="6" applyFont="1" applyBorder="1" applyAlignment="1">
      <alignment horizontal="center"/>
    </xf>
    <xf numFmtId="170" fontId="1" fillId="0" borderId="6" xfId="3" applyNumberFormat="1" applyBorder="1" applyAlignment="1">
      <alignment horizontal="center"/>
    </xf>
    <xf numFmtId="170" fontId="1" fillId="0" borderId="0" xfId="3" applyNumberFormat="1" applyBorder="1" applyAlignment="1">
      <alignment horizontal="center"/>
    </xf>
    <xf numFmtId="170" fontId="20" fillId="0" borderId="6" xfId="3" applyNumberFormat="1" applyFont="1" applyBorder="1" applyAlignment="1">
      <alignment horizontal="center"/>
    </xf>
    <xf numFmtId="170" fontId="1" fillId="0" borderId="6" xfId="3" applyNumberFormat="1" applyFill="1" applyBorder="1" applyAlignment="1">
      <alignment horizontal="center"/>
    </xf>
    <xf numFmtId="170" fontId="1" fillId="0" borderId="0" xfId="3" applyNumberFormat="1" applyFill="1" applyBorder="1" applyAlignment="1">
      <alignment horizontal="center"/>
    </xf>
    <xf numFmtId="170" fontId="44" fillId="23" borderId="7" xfId="3" applyNumberFormat="1" applyFont="1" applyFill="1" applyBorder="1"/>
    <xf numFmtId="170" fontId="44" fillId="23" borderId="30" xfId="3" applyNumberFormat="1" applyFont="1" applyFill="1" applyBorder="1"/>
    <xf numFmtId="170" fontId="21" fillId="23" borderId="30" xfId="3" applyNumberFormat="1" applyFont="1" applyFill="1" applyBorder="1" applyAlignment="1">
      <alignment horizontal="center"/>
    </xf>
    <xf numFmtId="0" fontId="21" fillId="23" borderId="30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170" fontId="9" fillId="0" borderId="0" xfId="3" applyNumberFormat="1" applyFont="1" applyAlignment="1">
      <alignment horizontal="center"/>
    </xf>
    <xf numFmtId="170" fontId="9" fillId="0" borderId="0" xfId="3" applyNumberFormat="1" applyFont="1"/>
    <xf numFmtId="170" fontId="9" fillId="0" borderId="0" xfId="3" applyNumberFormat="1" applyFont="1" applyFill="1"/>
    <xf numFmtId="0" fontId="9" fillId="0" borderId="0" xfId="0" applyFont="1" applyAlignment="1">
      <alignment wrapText="1"/>
    </xf>
    <xf numFmtId="170" fontId="38" fillId="0" borderId="0" xfId="3" applyNumberFormat="1" applyFont="1" applyAlignment="1">
      <alignment vertical="center"/>
    </xf>
    <xf numFmtId="0" fontId="55" fillId="0" borderId="0" xfId="2" applyFont="1"/>
    <xf numFmtId="0" fontId="1" fillId="0" borderId="0" xfId="2" applyFont="1"/>
    <xf numFmtId="0" fontId="55" fillId="0" borderId="0" xfId="2" applyFont="1" applyAlignment="1">
      <alignment horizontal="center"/>
    </xf>
    <xf numFmtId="0" fontId="57" fillId="0" borderId="0" xfId="2" applyFont="1"/>
    <xf numFmtId="0" fontId="58" fillId="0" borderId="0" xfId="2" applyFont="1" applyAlignment="1">
      <alignment wrapText="1"/>
    </xf>
    <xf numFmtId="0" fontId="55" fillId="0" borderId="0" xfId="2" applyFont="1" applyAlignment="1">
      <alignment wrapText="1"/>
    </xf>
    <xf numFmtId="0" fontId="55" fillId="0" borderId="0" xfId="2" applyFont="1" applyAlignment="1">
      <alignment wrapText="1"/>
    </xf>
    <xf numFmtId="0" fontId="58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170" fontId="0" fillId="0" borderId="1" xfId="3" applyNumberFormat="1" applyFont="1" applyBorder="1" applyAlignment="1">
      <alignment horizontal="right"/>
    </xf>
    <xf numFmtId="167" fontId="0" fillId="0" borderId="1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/>
    </xf>
    <xf numFmtId="167" fontId="5" fillId="23" borderId="1" xfId="0" applyNumberFormat="1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169" fontId="5" fillId="23" borderId="1" xfId="3" applyNumberFormat="1" applyFont="1" applyFill="1" applyBorder="1" applyAlignment="1">
      <alignment horizontal="center" vertical="center" wrapText="1"/>
    </xf>
    <xf numFmtId="167" fontId="5" fillId="29" borderId="1" xfId="0" applyNumberFormat="1" applyFont="1" applyFill="1" applyBorder="1" applyAlignment="1">
      <alignment horizontal="center" vertical="center" wrapText="1"/>
    </xf>
    <xf numFmtId="167" fontId="5" fillId="27" borderId="1" xfId="0" applyNumberFormat="1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169" fontId="5" fillId="27" borderId="1" xfId="3" applyNumberFormat="1" applyFont="1" applyFill="1" applyBorder="1" applyAlignment="1">
      <alignment horizontal="center" vertical="center" wrapText="1"/>
    </xf>
    <xf numFmtId="167" fontId="4" fillId="29" borderId="2" xfId="0" applyNumberFormat="1" applyFont="1" applyFill="1" applyBorder="1" applyAlignment="1">
      <alignment horizontal="left" vertical="center"/>
    </xf>
    <xf numFmtId="167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9" fontId="5" fillId="6" borderId="1" xfId="3" applyNumberFormat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62" fillId="0" borderId="0" xfId="2" applyFont="1"/>
    <xf numFmtId="0" fontId="9" fillId="0" borderId="0" xfId="2" applyFont="1" applyAlignment="1">
      <alignment wrapText="1"/>
    </xf>
    <xf numFmtId="0" fontId="39" fillId="0" borderId="15" xfId="23" applyFont="1" applyFill="1" applyBorder="1" applyAlignment="1">
      <alignment wrapText="1"/>
    </xf>
    <xf numFmtId="170" fontId="39" fillId="0" borderId="15" xfId="3" applyNumberFormat="1" applyFont="1" applyFill="1" applyBorder="1" applyAlignment="1">
      <alignment horizontal="right" wrapText="1"/>
    </xf>
    <xf numFmtId="0" fontId="1" fillId="9" borderId="0" xfId="22" applyFont="1" applyFill="1"/>
    <xf numFmtId="0" fontId="1" fillId="0" borderId="0" xfId="22" applyFont="1"/>
    <xf numFmtId="170" fontId="53" fillId="9" borderId="0" xfId="3" applyNumberFormat="1" applyFont="1" applyFill="1" applyBorder="1" applyAlignment="1">
      <alignment vertical="center"/>
    </xf>
    <xf numFmtId="170" fontId="53" fillId="9" borderId="14" xfId="3" applyNumberFormat="1" applyFont="1" applyFill="1" applyBorder="1" applyAlignment="1">
      <alignment vertical="center"/>
    </xf>
    <xf numFmtId="9" fontId="63" fillId="9" borderId="15" xfId="1" applyFont="1" applyFill="1" applyBorder="1" applyAlignment="1">
      <alignment horizontal="right" wrapText="1"/>
    </xf>
    <xf numFmtId="0" fontId="0" fillId="0" borderId="1" xfId="0" applyFont="1" applyFill="1" applyBorder="1"/>
    <xf numFmtId="0" fontId="0" fillId="0" borderId="0" xfId="22" applyFont="1"/>
    <xf numFmtId="0" fontId="39" fillId="0" borderId="1" xfId="24" applyFont="1" applyFill="1" applyBorder="1" applyAlignment="1">
      <alignment wrapText="1"/>
    </xf>
    <xf numFmtId="0" fontId="39" fillId="0" borderId="1" xfId="24" applyFont="1" applyFill="1" applyBorder="1" applyAlignment="1">
      <alignment horizontal="right" wrapText="1"/>
    </xf>
    <xf numFmtId="0" fontId="39" fillId="0" borderId="1" xfId="25" applyFont="1" applyFill="1" applyBorder="1" applyAlignment="1">
      <alignment wrapText="1"/>
    </xf>
    <xf numFmtId="0" fontId="39" fillId="0" borderId="1" xfId="26" applyFont="1" applyFill="1" applyBorder="1" applyAlignment="1">
      <alignment wrapText="1"/>
    </xf>
    <xf numFmtId="0" fontId="39" fillId="0" borderId="1" xfId="26" applyFont="1" applyFill="1" applyBorder="1" applyAlignment="1">
      <alignment horizontal="right" wrapText="1"/>
    </xf>
    <xf numFmtId="9" fontId="35" fillId="0" borderId="0" xfId="1" applyFont="1"/>
    <xf numFmtId="0" fontId="0" fillId="0" borderId="2" xfId="0" applyFont="1" applyFill="1" applyBorder="1"/>
    <xf numFmtId="0" fontId="39" fillId="0" borderId="2" xfId="24" applyFont="1" applyFill="1" applyBorder="1" applyAlignment="1">
      <alignment wrapText="1"/>
    </xf>
    <xf numFmtId="0" fontId="39" fillId="0" borderId="2" xfId="24" applyFont="1" applyFill="1" applyBorder="1" applyAlignment="1">
      <alignment horizontal="right" wrapText="1"/>
    </xf>
    <xf numFmtId="0" fontId="39" fillId="0" borderId="2" xfId="25" applyFont="1" applyFill="1" applyBorder="1" applyAlignment="1">
      <alignment wrapText="1"/>
    </xf>
    <xf numFmtId="0" fontId="39" fillId="0" borderId="2" xfId="26" applyFont="1" applyFill="1" applyBorder="1" applyAlignment="1">
      <alignment wrapText="1"/>
    </xf>
    <xf numFmtId="0" fontId="39" fillId="0" borderId="2" xfId="26" applyFont="1" applyFill="1" applyBorder="1" applyAlignment="1">
      <alignment horizontal="right" wrapText="1"/>
    </xf>
    <xf numFmtId="9" fontId="35" fillId="9" borderId="7" xfId="1" applyFont="1" applyFill="1" applyBorder="1" applyAlignment="1">
      <alignment horizontal="center"/>
    </xf>
    <xf numFmtId="9" fontId="35" fillId="9" borderId="30" xfId="1" applyFont="1" applyFill="1" applyBorder="1" applyAlignment="1">
      <alignment horizontal="right"/>
    </xf>
    <xf numFmtId="9" fontId="35" fillId="9" borderId="8" xfId="1" applyFont="1" applyFill="1" applyBorder="1" applyAlignment="1">
      <alignment horizontal="right"/>
    </xf>
    <xf numFmtId="9" fontId="35" fillId="0" borderId="30" xfId="1" applyFont="1" applyFill="1" applyBorder="1" applyAlignment="1">
      <alignment horizontal="right"/>
    </xf>
    <xf numFmtId="9" fontId="35" fillId="0" borderId="0" xfId="1" applyFont="1" applyFill="1" applyBorder="1" applyAlignment="1">
      <alignment horizontal="right"/>
    </xf>
    <xf numFmtId="9" fontId="35" fillId="0" borderId="8" xfId="1" applyFont="1" applyFill="1" applyBorder="1" applyAlignment="1">
      <alignment horizontal="right"/>
    </xf>
    <xf numFmtId="9" fontId="35" fillId="0" borderId="7" xfId="1" applyFont="1" applyFill="1" applyBorder="1" applyAlignment="1">
      <alignment horizontal="center"/>
    </xf>
    <xf numFmtId="170" fontId="49" fillId="0" borderId="0" xfId="3" applyNumberFormat="1" applyFont="1"/>
    <xf numFmtId="0" fontId="67" fillId="0" borderId="0" xfId="34" applyFont="1"/>
    <xf numFmtId="170" fontId="1" fillId="0" borderId="0" xfId="3" applyNumberFormat="1" applyFont="1" applyAlignment="1">
      <alignment horizontal="center"/>
    </xf>
    <xf numFmtId="170" fontId="1" fillId="0" borderId="0" xfId="3" applyNumberFormat="1" applyFont="1"/>
    <xf numFmtId="0" fontId="1" fillId="0" borderId="0" xfId="0" applyFont="1" applyFill="1"/>
    <xf numFmtId="170" fontId="1" fillId="0" borderId="0" xfId="3" applyNumberFormat="1" applyFont="1" applyFill="1"/>
    <xf numFmtId="0" fontId="49" fillId="0" borderId="0" xfId="34" applyFont="1" applyFill="1"/>
    <xf numFmtId="170" fontId="49" fillId="0" borderId="0" xfId="3" applyNumberFormat="1" applyFont="1" applyFill="1"/>
    <xf numFmtId="170" fontId="40" fillId="0" borderId="0" xfId="3" applyNumberFormat="1" applyFont="1"/>
    <xf numFmtId="9" fontId="1" fillId="0" borderId="0" xfId="0" applyNumberFormat="1" applyFont="1"/>
    <xf numFmtId="170" fontId="1" fillId="0" borderId="6" xfId="3" applyNumberFormat="1" applyFont="1" applyFill="1" applyBorder="1" applyAlignment="1">
      <alignment horizontal="center"/>
    </xf>
    <xf numFmtId="170" fontId="1" fillId="0" borderId="0" xfId="3" applyNumberFormat="1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21" fillId="23" borderId="7" xfId="2" applyFont="1" applyFill="1" applyBorder="1" applyAlignment="1">
      <alignment horizontal="center"/>
    </xf>
    <xf numFmtId="0" fontId="35" fillId="0" borderId="0" xfId="2" applyFont="1" applyAlignment="1">
      <alignment horizontal="center"/>
    </xf>
    <xf numFmtId="0" fontId="1" fillId="0" borderId="0" xfId="2" applyFont="1" applyFill="1" applyAlignment="1">
      <alignment horizontal="center"/>
    </xf>
    <xf numFmtId="0" fontId="35" fillId="0" borderId="0" xfId="2" applyFont="1" applyFill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35" fillId="23" borderId="7" xfId="2" applyFont="1" applyFill="1" applyBorder="1" applyAlignment="1">
      <alignment horizontal="center"/>
    </xf>
    <xf numFmtId="170" fontId="49" fillId="0" borderId="0" xfId="3" applyNumberFormat="1" applyFont="1" applyAlignment="1">
      <alignment horizontal="center"/>
    </xf>
    <xf numFmtId="168" fontId="50" fillId="0" borderId="0" xfId="1" applyNumberFormat="1" applyFont="1" applyFill="1" applyAlignment="1">
      <alignment horizontal="center"/>
    </xf>
    <xf numFmtId="168" fontId="49" fillId="0" borderId="0" xfId="1" applyNumberFormat="1" applyFont="1" applyAlignment="1">
      <alignment horizontal="center"/>
    </xf>
    <xf numFmtId="0" fontId="40" fillId="0" borderId="0" xfId="34" applyFont="1" applyAlignment="1"/>
    <xf numFmtId="0" fontId="49" fillId="0" borderId="0" xfId="34" applyFont="1" applyAlignment="1"/>
    <xf numFmtId="170" fontId="1" fillId="0" borderId="0" xfId="3" applyNumberFormat="1" applyFont="1" applyBorder="1"/>
    <xf numFmtId="170" fontId="1" fillId="0" borderId="0" xfId="0" applyNumberFormat="1" applyFont="1"/>
    <xf numFmtId="0" fontId="36" fillId="0" borderId="0" xfId="2" applyFont="1" applyFill="1" applyAlignment="1">
      <alignment horizontal="center"/>
    </xf>
    <xf numFmtId="0" fontId="36" fillId="0" borderId="6" xfId="2" applyFont="1" applyFill="1" applyBorder="1" applyAlignment="1">
      <alignment horizontal="center"/>
    </xf>
    <xf numFmtId="0" fontId="36" fillId="0" borderId="0" xfId="2" applyFont="1" applyFill="1" applyBorder="1" applyAlignment="1">
      <alignment horizontal="center"/>
    </xf>
    <xf numFmtId="170" fontId="1" fillId="0" borderId="6" xfId="3" applyNumberFormat="1" applyFont="1" applyBorder="1" applyAlignment="1">
      <alignment horizontal="center"/>
    </xf>
    <xf numFmtId="170" fontId="1" fillId="0" borderId="0" xfId="3" applyNumberFormat="1" applyFont="1" applyBorder="1" applyAlignment="1">
      <alignment horizontal="center"/>
    </xf>
    <xf numFmtId="9" fontId="5" fillId="23" borderId="30" xfId="2" applyNumberFormat="1" applyFont="1" applyFill="1" applyBorder="1" applyAlignment="1">
      <alignment horizontal="center"/>
    </xf>
    <xf numFmtId="9" fontId="5" fillId="23" borderId="8" xfId="2" applyNumberFormat="1" applyFont="1" applyFill="1" applyBorder="1" applyAlignment="1">
      <alignment horizontal="center"/>
    </xf>
    <xf numFmtId="9" fontId="5" fillId="23" borderId="8" xfId="1" applyNumberFormat="1" applyFont="1" applyFill="1" applyBorder="1" applyAlignment="1">
      <alignment horizontal="center"/>
    </xf>
    <xf numFmtId="170" fontId="1" fillId="0" borderId="24" xfId="3" applyNumberFormat="1" applyFont="1" applyBorder="1"/>
    <xf numFmtId="170" fontId="1" fillId="0" borderId="16" xfId="3" applyNumberFormat="1" applyFont="1" applyBorder="1"/>
    <xf numFmtId="9" fontId="6" fillId="0" borderId="25" xfId="1" applyFont="1" applyBorder="1"/>
    <xf numFmtId="170" fontId="1" fillId="0" borderId="6" xfId="3" applyNumberFormat="1" applyFont="1" applyBorder="1"/>
    <xf numFmtId="9" fontId="6" fillId="0" borderId="26" xfId="1" applyFont="1" applyBorder="1"/>
    <xf numFmtId="170" fontId="1" fillId="0" borderId="6" xfId="3" applyNumberFormat="1" applyFont="1" applyFill="1" applyBorder="1" applyAlignment="1">
      <alignment horizontal="right"/>
    </xf>
    <xf numFmtId="9" fontId="51" fillId="0" borderId="26" xfId="1" applyFont="1" applyFill="1" applyBorder="1" applyAlignment="1">
      <alignment horizontal="right"/>
    </xf>
    <xf numFmtId="9" fontId="6" fillId="0" borderId="26" xfId="1" applyFont="1" applyFill="1" applyBorder="1" applyAlignment="1">
      <alignment horizontal="right"/>
    </xf>
    <xf numFmtId="9" fontId="35" fillId="0" borderId="8" xfId="1" applyFont="1" applyBorder="1" applyAlignment="1">
      <alignment vertical="center"/>
    </xf>
    <xf numFmtId="170" fontId="5" fillId="0" borderId="7" xfId="3" applyNumberFormat="1" applyFont="1" applyBorder="1" applyAlignment="1">
      <alignment vertical="center"/>
    </xf>
    <xf numFmtId="170" fontId="5" fillId="0" borderId="30" xfId="3" applyNumberFormat="1" applyFont="1" applyBorder="1" applyAlignment="1">
      <alignment vertical="center"/>
    </xf>
    <xf numFmtId="0" fontId="1" fillId="0" borderId="0" xfId="2" applyFont="1" applyFill="1"/>
    <xf numFmtId="170" fontId="1" fillId="23" borderId="7" xfId="3" applyNumberFormat="1" applyFont="1" applyFill="1" applyBorder="1" applyAlignment="1">
      <alignment vertical="center"/>
    </xf>
    <xf numFmtId="170" fontId="1" fillId="23" borderId="30" xfId="3" applyNumberFormat="1" applyFont="1" applyFill="1" applyBorder="1" applyAlignment="1">
      <alignment vertical="center"/>
    </xf>
    <xf numFmtId="170" fontId="55" fillId="23" borderId="7" xfId="3" applyNumberFormat="1" applyFont="1" applyFill="1" applyBorder="1" applyAlignment="1">
      <alignment horizontal="right" vertical="center" wrapText="1"/>
    </xf>
    <xf numFmtId="170" fontId="55" fillId="23" borderId="30" xfId="3" applyNumberFormat="1" applyFont="1" applyFill="1" applyBorder="1" applyAlignment="1">
      <alignment horizontal="right" vertical="center" wrapText="1"/>
    </xf>
    <xf numFmtId="170" fontId="1" fillId="23" borderId="7" xfId="3" applyNumberFormat="1" applyFont="1" applyFill="1" applyBorder="1" applyAlignment="1">
      <alignment horizontal="center" vertical="center"/>
    </xf>
    <xf numFmtId="170" fontId="1" fillId="23" borderId="30" xfId="3" applyNumberFormat="1" applyFont="1" applyFill="1" applyBorder="1" applyAlignment="1">
      <alignment horizontal="center" vertical="center"/>
    </xf>
    <xf numFmtId="0" fontId="1" fillId="23" borderId="0" xfId="2" applyFont="1" applyFill="1"/>
    <xf numFmtId="170" fontId="1" fillId="23" borderId="0" xfId="2" applyNumberFormat="1" applyFont="1" applyFill="1"/>
    <xf numFmtId="0" fontId="67" fillId="0" borderId="0" xfId="2" applyFont="1" applyFill="1" applyBorder="1" applyAlignment="1">
      <alignment horizontal="center"/>
    </xf>
    <xf numFmtId="170" fontId="67" fillId="0" borderId="0" xfId="3" applyNumberFormat="1" applyFont="1" applyFill="1" applyBorder="1" applyAlignment="1">
      <alignment horizontal="center"/>
    </xf>
    <xf numFmtId="0" fontId="67" fillId="0" borderId="0" xfId="2" applyFont="1" applyFill="1"/>
    <xf numFmtId="9" fontId="21" fillId="0" borderId="26" xfId="1" applyFont="1" applyBorder="1"/>
    <xf numFmtId="0" fontId="1" fillId="0" borderId="0" xfId="2" applyFont="1" applyBorder="1"/>
    <xf numFmtId="0" fontId="39" fillId="0" borderId="6" xfId="28" applyFont="1" applyFill="1" applyBorder="1" applyAlignment="1">
      <alignment horizontal="right" wrapText="1"/>
    </xf>
    <xf numFmtId="0" fontId="39" fillId="0" borderId="0" xfId="28" applyFont="1" applyFill="1" applyBorder="1" applyAlignment="1">
      <alignment horizontal="right" wrapText="1"/>
    </xf>
    <xf numFmtId="0" fontId="39" fillId="0" borderId="6" xfId="29" applyFont="1" applyFill="1" applyBorder="1" applyAlignment="1">
      <alignment horizontal="right" wrapText="1"/>
    </xf>
    <xf numFmtId="0" fontId="39" fillId="0" borderId="0" xfId="29" applyFont="1" applyFill="1" applyBorder="1" applyAlignment="1">
      <alignment horizontal="right" wrapText="1"/>
    </xf>
    <xf numFmtId="0" fontId="39" fillId="0" borderId="6" xfId="30" applyFont="1" applyFill="1" applyBorder="1" applyAlignment="1">
      <alignment horizontal="right" wrapText="1"/>
    </xf>
    <xf numFmtId="0" fontId="39" fillId="0" borderId="0" xfId="30" applyFont="1" applyFill="1" applyBorder="1" applyAlignment="1">
      <alignment horizontal="right" wrapText="1"/>
    </xf>
    <xf numFmtId="0" fontId="39" fillId="0" borderId="6" xfId="31" applyFont="1" applyFill="1" applyBorder="1" applyAlignment="1">
      <alignment horizontal="right" wrapText="1"/>
    </xf>
    <xf numFmtId="0" fontId="39" fillId="0" borderId="0" xfId="31" applyFont="1" applyFill="1" applyBorder="1" applyAlignment="1">
      <alignment horizontal="right" wrapText="1"/>
    </xf>
    <xf numFmtId="1" fontId="39" fillId="0" borderId="6" xfId="31" applyNumberFormat="1" applyFont="1" applyFill="1" applyBorder="1" applyAlignment="1">
      <alignment horizontal="right" wrapText="1"/>
    </xf>
    <xf numFmtId="1" fontId="39" fillId="0" borderId="0" xfId="31" applyNumberFormat="1" applyFont="1" applyFill="1" applyBorder="1" applyAlignment="1">
      <alignment horizontal="right" wrapText="1"/>
    </xf>
    <xf numFmtId="170" fontId="55" fillId="9" borderId="7" xfId="3" applyNumberFormat="1" applyFont="1" applyFill="1" applyBorder="1" applyAlignment="1">
      <alignment horizontal="right" vertical="center" wrapText="1"/>
    </xf>
    <xf numFmtId="170" fontId="55" fillId="9" borderId="30" xfId="3" applyNumberFormat="1" applyFont="1" applyFill="1" applyBorder="1" applyAlignment="1">
      <alignment horizontal="right" vertical="center" wrapText="1"/>
    </xf>
    <xf numFmtId="9" fontId="35" fillId="9" borderId="8" xfId="1" applyFont="1" applyFill="1" applyBorder="1" applyAlignment="1">
      <alignment vertical="center"/>
    </xf>
    <xf numFmtId="170" fontId="1" fillId="9" borderId="7" xfId="3" applyNumberFormat="1" applyFont="1" applyFill="1" applyBorder="1" applyAlignment="1">
      <alignment vertical="center"/>
    </xf>
    <xf numFmtId="170" fontId="1" fillId="9" borderId="30" xfId="3" applyNumberFormat="1" applyFont="1" applyFill="1" applyBorder="1" applyAlignment="1">
      <alignment vertical="center"/>
    </xf>
    <xf numFmtId="170" fontId="1" fillId="0" borderId="0" xfId="3" applyNumberFormat="1" applyFont="1" applyAlignment="1">
      <alignment vertical="center"/>
    </xf>
    <xf numFmtId="0" fontId="21" fillId="26" borderId="40" xfId="4" applyFont="1" applyFill="1" applyBorder="1" applyAlignment="1">
      <alignment horizontal="center"/>
    </xf>
    <xf numFmtId="0" fontId="21" fillId="6" borderId="40" xfId="5" applyFont="1" applyFill="1" applyBorder="1" applyAlignment="1">
      <alignment horizontal="center"/>
    </xf>
    <xf numFmtId="0" fontId="27" fillId="0" borderId="0" xfId="22" applyFont="1" applyBorder="1" applyAlignment="1">
      <alignment horizontal="center"/>
    </xf>
    <xf numFmtId="0" fontId="2" fillId="0" borderId="0" xfId="22" applyFont="1" applyBorder="1" applyAlignment="1">
      <alignment horizontal="center"/>
    </xf>
    <xf numFmtId="0" fontId="21" fillId="4" borderId="40" xfId="6" applyFont="1" applyBorder="1" applyAlignment="1">
      <alignment horizontal="center"/>
    </xf>
    <xf numFmtId="0" fontId="21" fillId="23" borderId="1" xfId="12" applyFont="1" applyFill="1" applyBorder="1" applyAlignment="1">
      <alignment horizontal="center"/>
    </xf>
    <xf numFmtId="0" fontId="55" fillId="0" borderId="0" xfId="2" applyFont="1" applyAlignment="1">
      <alignment vertical="center"/>
    </xf>
    <xf numFmtId="0" fontId="55" fillId="0" borderId="0" xfId="2" applyFont="1" applyAlignment="1">
      <alignment horizontal="center" vertical="center"/>
    </xf>
    <xf numFmtId="0" fontId="57" fillId="0" borderId="0" xfId="2" applyFont="1" applyAlignment="1">
      <alignment vertical="center"/>
    </xf>
    <xf numFmtId="0" fontId="58" fillId="0" borderId="0" xfId="2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55" fillId="0" borderId="0" xfId="2" applyFont="1" applyAlignment="1">
      <alignment vertical="center" wrapText="1"/>
    </xf>
    <xf numFmtId="17" fontId="0" fillId="0" borderId="0" xfId="0" applyNumberFormat="1"/>
    <xf numFmtId="9" fontId="62" fillId="24" borderId="18" xfId="2" applyNumberFormat="1" applyFont="1" applyFill="1" applyBorder="1" applyAlignment="1">
      <alignment horizontal="center"/>
    </xf>
    <xf numFmtId="9" fontId="62" fillId="27" borderId="34" xfId="2" applyNumberFormat="1" applyFont="1" applyFill="1" applyBorder="1" applyAlignment="1">
      <alignment horizontal="center"/>
    </xf>
    <xf numFmtId="9" fontId="62" fillId="31" borderId="34" xfId="2" applyNumberFormat="1" applyFont="1" applyFill="1" applyBorder="1" applyAlignment="1">
      <alignment horizontal="center"/>
    </xf>
    <xf numFmtId="0" fontId="1" fillId="0" borderId="0" xfId="2" applyFont="1" applyAlignment="1">
      <alignment horizontal="left" indent="1"/>
    </xf>
    <xf numFmtId="1" fontId="1" fillId="0" borderId="0" xfId="2" applyNumberFormat="1" applyFont="1" applyFill="1"/>
    <xf numFmtId="0" fontId="1" fillId="0" borderId="0" xfId="2" applyFont="1" applyFill="1" applyAlignment="1">
      <alignment horizontal="left" indent="1"/>
    </xf>
    <xf numFmtId="0" fontId="46" fillId="0" borderId="0" xfId="34" applyFont="1" applyFill="1"/>
    <xf numFmtId="1" fontId="1" fillId="0" borderId="0" xfId="2" applyNumberFormat="1" applyFont="1"/>
    <xf numFmtId="0" fontId="46" fillId="0" borderId="0" xfId="34" applyFont="1"/>
    <xf numFmtId="0" fontId="1" fillId="0" borderId="0" xfId="34" applyFont="1" applyAlignment="1">
      <alignment horizontal="left" indent="1"/>
    </xf>
    <xf numFmtId="1" fontId="36" fillId="0" borderId="0" xfId="2" applyNumberFormat="1" applyFont="1"/>
    <xf numFmtId="0" fontId="1" fillId="0" borderId="0" xfId="34" applyFont="1" applyAlignment="1">
      <alignment horizontal="left" indent="2"/>
    </xf>
    <xf numFmtId="1" fontId="6" fillId="0" borderId="0" xfId="2" applyNumberFormat="1" applyFont="1"/>
    <xf numFmtId="0" fontId="1" fillId="0" borderId="0" xfId="2" applyNumberFormat="1" applyFont="1"/>
    <xf numFmtId="0" fontId="6" fillId="0" borderId="0" xfId="34" applyFont="1" applyAlignment="1">
      <alignment horizontal="left" indent="1"/>
    </xf>
    <xf numFmtId="0" fontId="6" fillId="0" borderId="0" xfId="34" applyFont="1" applyAlignment="1">
      <alignment horizontal="left" indent="2"/>
    </xf>
    <xf numFmtId="0" fontId="1" fillId="0" borderId="0" xfId="2" applyFont="1" applyAlignment="1">
      <alignment horizontal="left"/>
    </xf>
    <xf numFmtId="0" fontId="1" fillId="0" borderId="0" xfId="2" applyFill="1"/>
    <xf numFmtId="0" fontId="70" fillId="0" borderId="0" xfId="2" applyFont="1"/>
    <xf numFmtId="0" fontId="27" fillId="0" borderId="0" xfId="2" applyFont="1" applyAlignment="1">
      <alignment horizontal="center" vertical="center" wrapText="1"/>
    </xf>
    <xf numFmtId="0" fontId="27" fillId="9" borderId="0" xfId="2" applyFont="1" applyFill="1" applyAlignment="1">
      <alignment horizontal="center" vertical="center" wrapText="1"/>
    </xf>
    <xf numFmtId="0" fontId="6" fillId="0" borderId="0" xfId="2" applyFont="1" applyFill="1"/>
    <xf numFmtId="9" fontId="34" fillId="8" borderId="0" xfId="2" applyNumberFormat="1" applyFont="1" applyFill="1" applyAlignment="1">
      <alignment horizontal="center" vertical="center"/>
    </xf>
    <xf numFmtId="9" fontId="43" fillId="0" borderId="0" xfId="2" applyNumberFormat="1" applyFont="1" applyFill="1" applyAlignment="1">
      <alignment horizontal="center"/>
    </xf>
    <xf numFmtId="9" fontId="34" fillId="8" borderId="8" xfId="2" applyNumberFormat="1" applyFont="1" applyFill="1" applyBorder="1" applyAlignment="1">
      <alignment horizontal="center" vertical="center"/>
    </xf>
    <xf numFmtId="0" fontId="34" fillId="0" borderId="0" xfId="2" applyFont="1" applyFill="1" applyAlignment="1">
      <alignment vertical="center"/>
    </xf>
    <xf numFmtId="0" fontId="60" fillId="23" borderId="1" xfId="2" applyFont="1" applyFill="1" applyBorder="1" applyAlignment="1">
      <alignment horizontal="center" vertical="center"/>
    </xf>
    <xf numFmtId="0" fontId="43" fillId="0" borderId="0" xfId="2" applyFont="1" applyBorder="1" applyAlignment="1"/>
    <xf numFmtId="0" fontId="43" fillId="0" borderId="0" xfId="2" applyFont="1" applyBorder="1" applyAlignment="1">
      <alignment horizontal="center"/>
    </xf>
    <xf numFmtId="0" fontId="21" fillId="0" borderId="0" xfId="2" applyFont="1" applyBorder="1" applyAlignment="1">
      <alignment horizontal="center"/>
    </xf>
    <xf numFmtId="0" fontId="1" fillId="0" borderId="0" xfId="2" applyFill="1" applyBorder="1"/>
    <xf numFmtId="0" fontId="1" fillId="0" borderId="0" xfId="2" applyBorder="1" applyAlignment="1">
      <alignment vertical="center"/>
    </xf>
    <xf numFmtId="0" fontId="1" fillId="0" borderId="0" xfId="2" applyFont="1" applyBorder="1" applyAlignment="1">
      <alignment horizontal="left" indent="1"/>
    </xf>
    <xf numFmtId="0" fontId="39" fillId="0" borderId="0" xfId="35" applyFont="1" applyFill="1" applyBorder="1" applyAlignment="1">
      <alignment horizontal="right" vertical="center" wrapText="1"/>
    </xf>
    <xf numFmtId="167" fontId="39" fillId="0" borderId="0" xfId="35" applyNumberFormat="1" applyFont="1" applyFill="1" applyBorder="1" applyAlignment="1">
      <alignment horizontal="right" wrapText="1"/>
    </xf>
    <xf numFmtId="0" fontId="39" fillId="0" borderId="0" xfId="35" applyFont="1" applyFill="1" applyBorder="1" applyAlignment="1">
      <alignment horizontal="left" wrapText="1" indent="1"/>
    </xf>
    <xf numFmtId="0" fontId="1" fillId="0" borderId="0" xfId="2" applyFont="1" applyFill="1" applyBorder="1" applyAlignment="1">
      <alignment horizontal="left" indent="1"/>
    </xf>
    <xf numFmtId="0" fontId="55" fillId="0" borderId="0" xfId="35" applyFont="1" applyFill="1" applyBorder="1" applyAlignment="1">
      <alignment horizontal="right" vertical="center" wrapText="1"/>
    </xf>
    <xf numFmtId="0" fontId="1" fillId="0" borderId="0" xfId="2" applyFont="1" applyBorder="1" applyAlignment="1">
      <alignment horizontal="right" vertical="center"/>
    </xf>
    <xf numFmtId="167" fontId="1" fillId="0" borderId="0" xfId="2" applyNumberFormat="1" applyFont="1" applyBorder="1" applyAlignment="1"/>
    <xf numFmtId="167" fontId="1" fillId="0" borderId="0" xfId="2" applyNumberFormat="1" applyFont="1" applyBorder="1" applyAlignment="1">
      <alignment vertical="top"/>
    </xf>
    <xf numFmtId="0" fontId="1" fillId="0" borderId="0" xfId="0" applyFont="1" applyBorder="1" applyAlignment="1">
      <alignment horizontal="left" indent="1"/>
    </xf>
    <xf numFmtId="0" fontId="1" fillId="0" borderId="0" xfId="2" applyFont="1" applyFill="1" applyBorder="1"/>
    <xf numFmtId="0" fontId="1" fillId="0" borderId="0" xfId="2" applyFont="1" applyBorder="1" applyAlignment="1">
      <alignment horizontal="left" indent="2"/>
    </xf>
    <xf numFmtId="0" fontId="1" fillId="0" borderId="0" xfId="2" applyBorder="1" applyAlignment="1">
      <alignment vertical="top"/>
    </xf>
    <xf numFmtId="0" fontId="1" fillId="0" borderId="0" xfId="2" applyFont="1" applyBorder="1" applyAlignment="1">
      <alignment vertical="top"/>
    </xf>
    <xf numFmtId="0" fontId="1" fillId="0" borderId="0" xfId="2" applyFont="1" applyBorder="1" applyAlignment="1">
      <alignment horizontal="left" vertical="top" indent="1"/>
    </xf>
    <xf numFmtId="0" fontId="0" fillId="0" borderId="0" xfId="0" applyBorder="1" applyAlignment="1">
      <alignment vertical="top"/>
    </xf>
    <xf numFmtId="167" fontId="1" fillId="0" borderId="0" xfId="2" applyNumberFormat="1" applyFont="1" applyBorder="1" applyAlignment="1">
      <alignment horizontal="right" vertical="top"/>
    </xf>
    <xf numFmtId="0" fontId="1" fillId="0" borderId="0" xfId="2" applyFont="1" applyFill="1" applyBorder="1" applyAlignment="1">
      <alignment horizontal="left" vertical="top" indent="1"/>
    </xf>
    <xf numFmtId="167" fontId="1" fillId="0" borderId="0" xfId="2" applyNumberFormat="1" applyFont="1" applyFill="1" applyBorder="1" applyAlignment="1">
      <alignment horizontal="right" vertical="top"/>
    </xf>
    <xf numFmtId="167" fontId="71" fillId="0" borderId="0" xfId="35" applyNumberFormat="1" applyFont="1" applyFill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 indent="1"/>
    </xf>
    <xf numFmtId="0" fontId="1" fillId="0" borderId="0" xfId="2" applyFont="1" applyBorder="1" applyAlignment="1">
      <alignment horizontal="left" vertical="top"/>
    </xf>
    <xf numFmtId="167" fontId="1" fillId="0" borderId="0" xfId="2" applyNumberFormat="1" applyFont="1" applyBorder="1" applyAlignment="1">
      <alignment horizontal="left" vertical="top"/>
    </xf>
    <xf numFmtId="167" fontId="1" fillId="0" borderId="0" xfId="2" applyNumberFormat="1" applyBorder="1" applyAlignment="1">
      <alignment vertical="top"/>
    </xf>
    <xf numFmtId="167" fontId="1" fillId="0" borderId="0" xfId="2" applyNumberFormat="1" applyBorder="1"/>
    <xf numFmtId="0" fontId="1" fillId="0" borderId="0" xfId="0" applyFont="1" applyAlignment="1">
      <alignment horizontal="left" indent="1"/>
    </xf>
    <xf numFmtId="0" fontId="36" fillId="0" borderId="0" xfId="2" applyFont="1" applyFill="1"/>
    <xf numFmtId="0" fontId="70" fillId="0" borderId="0" xfId="0" applyFont="1"/>
    <xf numFmtId="0" fontId="2" fillId="0" borderId="0" xfId="0" applyFont="1"/>
    <xf numFmtId="170" fontId="34" fillId="8" borderId="0" xfId="3" applyNumberFormat="1" applyFont="1" applyFill="1"/>
    <xf numFmtId="0" fontId="22" fillId="0" borderId="0" xfId="2" applyFont="1" applyFill="1" applyAlignment="1">
      <alignment vertical="center"/>
    </xf>
    <xf numFmtId="0" fontId="27" fillId="9" borderId="7" xfId="2" applyFont="1" applyFill="1" applyBorder="1" applyAlignment="1">
      <alignment horizontal="center" vertical="center" wrapText="1"/>
    </xf>
    <xf numFmtId="0" fontId="27" fillId="9" borderId="30" xfId="2" applyFont="1" applyFill="1" applyBorder="1" applyAlignment="1">
      <alignment horizontal="center" vertical="center" wrapText="1"/>
    </xf>
    <xf numFmtId="0" fontId="27" fillId="9" borderId="8" xfId="2" applyFont="1" applyFill="1" applyBorder="1" applyAlignment="1">
      <alignment horizontal="center" vertical="center" wrapText="1"/>
    </xf>
    <xf numFmtId="0" fontId="27" fillId="9" borderId="1" xfId="2" applyFont="1" applyFill="1" applyBorder="1" applyAlignment="1">
      <alignment horizontal="center" vertical="center" wrapText="1"/>
    </xf>
    <xf numFmtId="1" fontId="12" fillId="0" borderId="0" xfId="2" applyNumberFormat="1" applyFont="1" applyFill="1"/>
    <xf numFmtId="9" fontId="12" fillId="0" borderId="0" xfId="2" applyNumberFormat="1" applyFont="1" applyFill="1" applyAlignment="1">
      <alignment horizontal="center"/>
    </xf>
    <xf numFmtId="0" fontId="67" fillId="0" borderId="0" xfId="0" applyFont="1"/>
    <xf numFmtId="0" fontId="12" fillId="0" borderId="0" xfId="2" applyFont="1"/>
    <xf numFmtId="1" fontId="12" fillId="0" borderId="0" xfId="2" applyNumberFormat="1" applyFont="1"/>
    <xf numFmtId="0" fontId="12" fillId="0" borderId="0" xfId="2" applyNumberFormat="1" applyFont="1" applyFill="1"/>
    <xf numFmtId="0" fontId="42" fillId="0" borderId="0" xfId="2" applyNumberFormat="1" applyFont="1"/>
    <xf numFmtId="0" fontId="70" fillId="0" borderId="0" xfId="0" applyFont="1" applyFill="1"/>
    <xf numFmtId="0" fontId="2" fillId="0" borderId="0" xfId="0" applyFont="1" applyFill="1"/>
    <xf numFmtId="170" fontId="34" fillId="28" borderId="7" xfId="3" applyNumberFormat="1" applyFont="1" applyFill="1" applyBorder="1" applyAlignment="1">
      <alignment vertical="center"/>
    </xf>
    <xf numFmtId="1" fontId="34" fillId="28" borderId="30" xfId="2" applyNumberFormat="1" applyFont="1" applyFill="1" applyBorder="1" applyAlignment="1">
      <alignment vertical="center"/>
    </xf>
    <xf numFmtId="9" fontId="34" fillId="28" borderId="8" xfId="2" applyNumberFormat="1" applyFont="1" applyFill="1" applyBorder="1" applyAlignment="1">
      <alignment horizontal="center" vertical="center"/>
    </xf>
    <xf numFmtId="1" fontId="34" fillId="28" borderId="7" xfId="2" applyNumberFormat="1" applyFont="1" applyFill="1" applyBorder="1" applyAlignment="1">
      <alignment vertical="center"/>
    </xf>
    <xf numFmtId="1" fontId="34" fillId="28" borderId="8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9" fontId="34" fillId="0" borderId="0" xfId="2" applyNumberFormat="1" applyFont="1" applyFill="1" applyAlignment="1">
      <alignment horizontal="center" vertical="center"/>
    </xf>
    <xf numFmtId="9" fontId="34" fillId="0" borderId="0" xfId="2" applyNumberFormat="1" applyFont="1" applyFill="1" applyBorder="1" applyAlignment="1">
      <alignment horizontal="center" vertical="center"/>
    </xf>
    <xf numFmtId="9" fontId="34" fillId="0" borderId="0" xfId="2" applyNumberFormat="1" applyFont="1" applyFill="1" applyAlignment="1">
      <alignment horizontal="center"/>
    </xf>
    <xf numFmtId="0" fontId="2" fillId="0" borderId="0" xfId="2" applyFont="1"/>
    <xf numFmtId="0" fontId="27" fillId="35" borderId="0" xfId="2" applyFont="1" applyFill="1" applyAlignment="1">
      <alignment horizontal="center" vertical="center" wrapText="1"/>
    </xf>
    <xf numFmtId="0" fontId="27" fillId="23" borderId="7" xfId="2" applyFont="1" applyFill="1" applyBorder="1" applyAlignment="1">
      <alignment horizontal="center" vertical="center" wrapText="1"/>
    </xf>
    <xf numFmtId="0" fontId="27" fillId="23" borderId="30" xfId="2" applyFont="1" applyFill="1" applyBorder="1" applyAlignment="1">
      <alignment horizontal="center" vertical="center" wrapText="1"/>
    </xf>
    <xf numFmtId="0" fontId="27" fillId="23" borderId="8" xfId="2" applyFont="1" applyFill="1" applyBorder="1" applyAlignment="1">
      <alignment horizontal="center" vertical="center" wrapText="1"/>
    </xf>
    <xf numFmtId="0" fontId="1" fillId="8" borderId="7" xfId="2" applyFill="1" applyBorder="1"/>
    <xf numFmtId="0" fontId="2" fillId="8" borderId="30" xfId="2" applyFont="1" applyFill="1" applyBorder="1"/>
    <xf numFmtId="0" fontId="34" fillId="8" borderId="30" xfId="2" applyFont="1" applyFill="1" applyBorder="1" applyAlignment="1">
      <alignment horizontal="left"/>
    </xf>
    <xf numFmtId="170" fontId="34" fillId="8" borderId="30" xfId="3" applyNumberFormat="1" applyFont="1" applyFill="1" applyBorder="1"/>
    <xf numFmtId="9" fontId="34" fillId="8" borderId="8" xfId="2" applyNumberFormat="1" applyFont="1" applyFill="1" applyBorder="1" applyAlignment="1">
      <alignment horizontal="center"/>
    </xf>
    <xf numFmtId="0" fontId="8" fillId="0" borderId="0" xfId="2" applyFont="1" applyBorder="1" applyAlignment="1">
      <alignment wrapText="1"/>
    </xf>
    <xf numFmtId="167" fontId="5" fillId="9" borderId="1" xfId="3" applyNumberFormat="1" applyFont="1" applyFill="1" applyBorder="1" applyAlignment="1">
      <alignment vertical="top" wrapText="1"/>
    </xf>
    <xf numFmtId="167" fontId="5" fillId="9" borderId="1" xfId="3" applyNumberFormat="1" applyFont="1" applyFill="1" applyBorder="1" applyAlignment="1">
      <alignment horizontal="right" vertical="top" wrapText="1"/>
    </xf>
    <xf numFmtId="167" fontId="5" fillId="36" borderId="1" xfId="0" applyNumberFormat="1" applyFont="1" applyFill="1" applyBorder="1" applyAlignment="1">
      <alignment vertical="top" wrapText="1"/>
    </xf>
    <xf numFmtId="167" fontId="5" fillId="36" borderId="1" xfId="0" applyNumberFormat="1" applyFont="1" applyFill="1" applyBorder="1" applyAlignment="1">
      <alignment horizontal="right" vertical="top" wrapText="1"/>
    </xf>
    <xf numFmtId="167" fontId="6" fillId="37" borderId="1" xfId="0" applyNumberFormat="1" applyFont="1" applyFill="1" applyBorder="1" applyAlignment="1">
      <alignment vertical="top" wrapText="1"/>
    </xf>
    <xf numFmtId="167" fontId="6" fillId="37" borderId="1" xfId="0" applyNumberFormat="1" applyFont="1" applyFill="1" applyBorder="1" applyAlignment="1">
      <alignment horizontal="right" vertical="top" wrapText="1"/>
    </xf>
    <xf numFmtId="167" fontId="5" fillId="38" borderId="1" xfId="0" applyNumberFormat="1" applyFont="1" applyFill="1" applyBorder="1" applyAlignment="1">
      <alignment vertical="top" wrapText="1"/>
    </xf>
    <xf numFmtId="167" fontId="5" fillId="38" borderId="1" xfId="0" applyNumberFormat="1" applyFont="1" applyFill="1" applyBorder="1" applyAlignment="1">
      <alignment horizontal="right" vertical="top" wrapText="1"/>
    </xf>
    <xf numFmtId="167" fontId="21" fillId="33" borderId="1" xfId="0" applyNumberFormat="1" applyFont="1" applyFill="1" applyBorder="1" applyAlignment="1">
      <alignment horizontal="right"/>
    </xf>
    <xf numFmtId="0" fontId="60" fillId="25" borderId="1" xfId="2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60" fillId="24" borderId="1" xfId="2" applyFont="1" applyFill="1" applyBorder="1" applyAlignment="1">
      <alignment horizontal="center" vertical="center"/>
    </xf>
    <xf numFmtId="0" fontId="60" fillId="27" borderId="1" xfId="2" applyFont="1" applyFill="1" applyBorder="1" applyAlignment="1">
      <alignment horizontal="center" vertical="center"/>
    </xf>
    <xf numFmtId="0" fontId="60" fillId="32" borderId="1" xfId="2" applyFont="1" applyFill="1" applyBorder="1" applyAlignment="1">
      <alignment horizontal="center" vertical="center"/>
    </xf>
    <xf numFmtId="0" fontId="60" fillId="23" borderId="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right"/>
    </xf>
    <xf numFmtId="0" fontId="27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Fill="1" applyAlignment="1">
      <alignment vertical="center"/>
    </xf>
    <xf numFmtId="168" fontId="21" fillId="9" borderId="1" xfId="1" applyNumberFormat="1" applyFont="1" applyFill="1" applyBorder="1" applyAlignment="1">
      <alignment horizontal="right"/>
    </xf>
    <xf numFmtId="0" fontId="4" fillId="25" borderId="0" xfId="0" applyFont="1" applyFill="1" applyAlignment="1">
      <alignment vertical="center"/>
    </xf>
    <xf numFmtId="0" fontId="5" fillId="0" borderId="1" xfId="0" applyFont="1" applyBorder="1" applyAlignment="1">
      <alignment vertical="top" wrapText="1"/>
    </xf>
    <xf numFmtId="0" fontId="21" fillId="0" borderId="0" xfId="2" applyFont="1" applyFill="1" applyAlignment="1">
      <alignment horizontal="left" vertical="center"/>
    </xf>
    <xf numFmtId="0" fontId="21" fillId="0" borderId="11" xfId="9" applyFont="1" applyFill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3" fillId="0" borderId="0" xfId="2" applyFont="1" applyFill="1" applyAlignment="1">
      <alignment horizontal="center" vertical="center"/>
    </xf>
    <xf numFmtId="0" fontId="74" fillId="0" borderId="0" xfId="2" applyFont="1" applyFill="1" applyAlignment="1">
      <alignment horizontal="left" vertical="center"/>
    </xf>
    <xf numFmtId="0" fontId="55" fillId="0" borderId="24" xfId="33" applyFont="1" applyFill="1" applyBorder="1" applyAlignment="1">
      <alignment horizontal="right" wrapText="1"/>
    </xf>
    <xf numFmtId="170" fontId="55" fillId="0" borderId="16" xfId="3" applyNumberFormat="1" applyFont="1" applyFill="1" applyBorder="1" applyAlignment="1">
      <alignment horizontal="right" wrapText="1"/>
    </xf>
    <xf numFmtId="0" fontId="55" fillId="0" borderId="0" xfId="33" applyFont="1" applyFill="1" applyBorder="1" applyAlignment="1">
      <alignment horizontal="right" wrapText="1"/>
    </xf>
    <xf numFmtId="170" fontId="55" fillId="0" borderId="0" xfId="3" applyNumberFormat="1" applyFont="1" applyFill="1" applyBorder="1" applyAlignment="1">
      <alignment horizontal="right" wrapText="1"/>
    </xf>
    <xf numFmtId="0" fontId="55" fillId="0" borderId="6" xfId="33" applyFont="1" applyFill="1" applyBorder="1" applyAlignment="1">
      <alignment horizontal="right" wrapText="1"/>
    </xf>
    <xf numFmtId="9" fontId="75" fillId="9" borderId="25" xfId="33" applyNumberFormat="1" applyFont="1" applyFill="1" applyBorder="1" applyAlignment="1">
      <alignment horizontal="right" wrapText="1"/>
    </xf>
    <xf numFmtId="9" fontId="75" fillId="9" borderId="26" xfId="33" applyNumberFormat="1" applyFont="1" applyFill="1" applyBorder="1" applyAlignment="1">
      <alignment horizontal="right" wrapText="1"/>
    </xf>
    <xf numFmtId="0" fontId="76" fillId="0" borderId="0" xfId="2" applyFont="1" applyFill="1" applyBorder="1" applyAlignment="1">
      <alignment horizontal="center"/>
    </xf>
    <xf numFmtId="0" fontId="77" fillId="0" borderId="0" xfId="2" applyFont="1" applyFill="1" applyAlignment="1">
      <alignment horizontal="center"/>
    </xf>
    <xf numFmtId="9" fontId="75" fillId="26" borderId="0" xfId="33" applyNumberFormat="1" applyFont="1" applyFill="1" applyBorder="1" applyAlignment="1">
      <alignment horizontal="right" wrapText="1"/>
    </xf>
    <xf numFmtId="9" fontId="75" fillId="37" borderId="26" xfId="33" applyNumberFormat="1" applyFont="1" applyFill="1" applyBorder="1" applyAlignment="1">
      <alignment horizontal="right" wrapText="1"/>
    </xf>
    <xf numFmtId="9" fontId="75" fillId="42" borderId="0" xfId="33" applyNumberFormat="1" applyFont="1" applyFill="1" applyBorder="1" applyAlignment="1">
      <alignment horizontal="right" wrapText="1"/>
    </xf>
    <xf numFmtId="9" fontId="75" fillId="42" borderId="0" xfId="1" applyNumberFormat="1" applyFont="1" applyFill="1" applyBorder="1" applyAlignment="1">
      <alignment horizontal="right" wrapText="1"/>
    </xf>
    <xf numFmtId="9" fontId="75" fillId="43" borderId="26" xfId="33" applyNumberFormat="1" applyFont="1" applyFill="1" applyBorder="1" applyAlignment="1">
      <alignment horizontal="right" wrapText="1"/>
    </xf>
    <xf numFmtId="9" fontId="62" fillId="43" borderId="26" xfId="2" applyNumberFormat="1" applyFont="1" applyFill="1" applyBorder="1" applyAlignment="1">
      <alignment horizontal="center"/>
    </xf>
    <xf numFmtId="9" fontId="76" fillId="0" borderId="0" xfId="2" applyNumberFormat="1" applyFont="1" applyFill="1" applyBorder="1" applyAlignment="1">
      <alignment horizontal="center"/>
    </xf>
    <xf numFmtId="9" fontId="28" fillId="0" borderId="0" xfId="2" applyNumberFormat="1" applyFont="1" applyFill="1" applyBorder="1"/>
    <xf numFmtId="9" fontId="28" fillId="0" borderId="0" xfId="2" applyNumberFormat="1" applyFont="1" applyFill="1"/>
    <xf numFmtId="9" fontId="77" fillId="0" borderId="0" xfId="2" applyNumberFormat="1" applyFont="1" applyFill="1" applyAlignment="1">
      <alignment horizontal="center"/>
    </xf>
    <xf numFmtId="9" fontId="75" fillId="6" borderId="26" xfId="33" applyNumberFormat="1" applyFont="1" applyFill="1" applyBorder="1" applyAlignment="1">
      <alignment horizontal="right" wrapText="1"/>
    </xf>
    <xf numFmtId="168" fontId="76" fillId="0" borderId="0" xfId="2" applyNumberFormat="1" applyFont="1" applyFill="1" applyBorder="1" applyAlignment="1">
      <alignment horizontal="center"/>
    </xf>
    <xf numFmtId="168" fontId="28" fillId="0" borderId="0" xfId="2" applyNumberFormat="1" applyFont="1" applyFill="1" applyBorder="1"/>
    <xf numFmtId="168" fontId="28" fillId="0" borderId="0" xfId="2" applyNumberFormat="1" applyFont="1" applyFill="1"/>
    <xf numFmtId="168" fontId="77" fillId="0" borderId="0" xfId="2" applyNumberFormat="1" applyFont="1" applyFill="1" applyAlignment="1">
      <alignment horizontal="center"/>
    </xf>
    <xf numFmtId="9" fontId="75" fillId="23" borderId="8" xfId="33" applyNumberFormat="1" applyFont="1" applyFill="1" applyBorder="1" applyAlignment="1">
      <alignment horizontal="right" vertical="center" wrapText="1"/>
    </xf>
    <xf numFmtId="9" fontId="21" fillId="23" borderId="30" xfId="1" applyNumberFormat="1" applyFont="1" applyFill="1" applyBorder="1" applyAlignment="1">
      <alignment vertical="center"/>
    </xf>
    <xf numFmtId="9" fontId="75" fillId="23" borderId="8" xfId="1" applyNumberFormat="1" applyFont="1" applyFill="1" applyBorder="1" applyAlignment="1">
      <alignment horizontal="right" vertical="center" wrapText="1"/>
    </xf>
    <xf numFmtId="9" fontId="21" fillId="23" borderId="8" xfId="1" applyNumberFormat="1" applyFont="1" applyFill="1" applyBorder="1" applyAlignment="1">
      <alignment horizontal="center" vertical="center"/>
    </xf>
    <xf numFmtId="9" fontId="21" fillId="23" borderId="8" xfId="1" applyNumberFormat="1" applyFont="1" applyFill="1" applyBorder="1" applyAlignment="1">
      <alignment vertical="center"/>
    </xf>
    <xf numFmtId="170" fontId="21" fillId="23" borderId="0" xfId="3" applyNumberFormat="1" applyFont="1" applyFill="1"/>
    <xf numFmtId="170" fontId="21" fillId="26" borderId="31" xfId="3" applyNumberFormat="1" applyFont="1" applyFill="1" applyBorder="1" applyAlignment="1">
      <alignment horizontal="left"/>
    </xf>
    <xf numFmtId="170" fontId="21" fillId="27" borderId="32" xfId="3" applyNumberFormat="1" applyFont="1" applyFill="1" applyBorder="1" applyAlignment="1">
      <alignment horizontal="left"/>
    </xf>
    <xf numFmtId="170" fontId="21" fillId="27" borderId="33" xfId="3" applyNumberFormat="1" applyFont="1" applyFill="1" applyBorder="1" applyAlignment="1">
      <alignment horizontal="left"/>
    </xf>
    <xf numFmtId="170" fontId="21" fillId="9" borderId="18" xfId="3" applyNumberFormat="1" applyFont="1" applyFill="1" applyBorder="1" applyAlignment="1">
      <alignment horizontal="left"/>
    </xf>
    <xf numFmtId="170" fontId="21" fillId="30" borderId="32" xfId="3" applyNumberFormat="1" applyFont="1" applyFill="1" applyBorder="1" applyAlignment="1">
      <alignment horizontal="left"/>
    </xf>
    <xf numFmtId="170" fontId="21" fillId="30" borderId="33" xfId="3" applyNumberFormat="1" applyFont="1" applyFill="1" applyBorder="1" applyAlignment="1">
      <alignment horizontal="left"/>
    </xf>
    <xf numFmtId="0" fontId="21" fillId="31" borderId="32" xfId="2" applyFont="1" applyFill="1" applyBorder="1" applyAlignment="1">
      <alignment horizontal="left"/>
    </xf>
    <xf numFmtId="0" fontId="21" fillId="31" borderId="33" xfId="2" applyFont="1" applyFill="1" applyBorder="1" applyAlignment="1">
      <alignment horizontal="left"/>
    </xf>
    <xf numFmtId="0" fontId="21" fillId="0" borderId="0" xfId="2" applyFont="1" applyAlignment="1">
      <alignment horizontal="left"/>
    </xf>
    <xf numFmtId="0" fontId="1" fillId="0" borderId="27" xfId="2" applyFont="1" applyFill="1" applyBorder="1" applyAlignment="1">
      <alignment horizontal="center"/>
    </xf>
    <xf numFmtId="0" fontId="1" fillId="0" borderId="28" xfId="2" applyFont="1" applyFill="1" applyBorder="1" applyAlignment="1">
      <alignment horizontal="center"/>
    </xf>
    <xf numFmtId="170" fontId="21" fillId="28" borderId="32" xfId="3" applyNumberFormat="1" applyFont="1" applyFill="1" applyBorder="1" applyAlignment="1">
      <alignment horizontal="left"/>
    </xf>
    <xf numFmtId="170" fontId="21" fillId="28" borderId="33" xfId="3" applyNumberFormat="1" applyFont="1" applyFill="1" applyBorder="1" applyAlignment="1">
      <alignment horizontal="left"/>
    </xf>
    <xf numFmtId="0" fontId="43" fillId="0" borderId="0" xfId="2" applyFont="1" applyAlignment="1">
      <alignment horizontal="center" vertical="center"/>
    </xf>
    <xf numFmtId="0" fontId="21" fillId="9" borderId="44" xfId="2" applyFont="1" applyFill="1" applyBorder="1" applyAlignment="1">
      <alignment horizontal="left" vertical="center"/>
    </xf>
    <xf numFmtId="0" fontId="69" fillId="9" borderId="44" xfId="2" applyFont="1" applyFill="1" applyBorder="1" applyAlignment="1">
      <alignment horizontal="left" vertical="center"/>
    </xf>
    <xf numFmtId="0" fontId="62" fillId="27" borderId="44" xfId="2" applyFont="1" applyFill="1" applyBorder="1" applyAlignment="1">
      <alignment horizontal="left" vertical="center"/>
    </xf>
    <xf numFmtId="0" fontId="21" fillId="30" borderId="44" xfId="2" applyFont="1" applyFill="1" applyBorder="1" applyAlignment="1">
      <alignment horizontal="left" vertical="center"/>
    </xf>
    <xf numFmtId="168" fontId="62" fillId="31" borderId="44" xfId="1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9" fontId="1" fillId="0" borderId="0" xfId="1" applyFont="1" applyAlignment="1">
      <alignment horizontal="left"/>
    </xf>
    <xf numFmtId="0" fontId="27" fillId="0" borderId="1" xfId="0" applyFont="1" applyBorder="1" applyAlignment="1">
      <alignment horizontal="center" vertical="center"/>
    </xf>
    <xf numFmtId="9" fontId="27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9" fontId="21" fillId="42" borderId="1" xfId="1" applyFont="1" applyFill="1" applyBorder="1" applyAlignment="1">
      <alignment horizontal="right" vertical="center" wrapText="1"/>
    </xf>
    <xf numFmtId="9" fontId="21" fillId="37" borderId="1" xfId="1" applyFont="1" applyFill="1" applyBorder="1" applyAlignment="1">
      <alignment horizontal="right" vertical="center"/>
    </xf>
    <xf numFmtId="9" fontId="21" fillId="6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78" fillId="34" borderId="0" xfId="2" applyFont="1" applyFill="1" applyBorder="1" applyAlignment="1">
      <alignment vertical="center"/>
    </xf>
    <xf numFmtId="0" fontId="34" fillId="34" borderId="0" xfId="2" applyFont="1" applyFill="1" applyBorder="1" applyAlignment="1">
      <alignment horizontal="left" vertical="center"/>
    </xf>
    <xf numFmtId="167" fontId="34" fillId="34" borderId="0" xfId="2" applyNumberFormat="1" applyFont="1" applyFill="1" applyBorder="1" applyAlignment="1">
      <alignment vertical="center"/>
    </xf>
    <xf numFmtId="0" fontId="21" fillId="41" borderId="0" xfId="2" applyFont="1" applyFill="1" applyBorder="1" applyAlignment="1">
      <alignment horizontal="center" vertical="center"/>
    </xf>
    <xf numFmtId="167" fontId="21" fillId="43" borderId="0" xfId="2" applyNumberFormat="1" applyFont="1" applyFill="1" applyBorder="1" applyAlignment="1">
      <alignment horizontal="center"/>
    </xf>
    <xf numFmtId="167" fontId="21" fillId="40" borderId="0" xfId="2" applyNumberFormat="1" applyFont="1" applyFill="1" applyBorder="1" applyAlignment="1">
      <alignment horizontal="center"/>
    </xf>
    <xf numFmtId="0" fontId="70" fillId="0" borderId="0" xfId="0" applyFont="1" applyAlignment="1">
      <alignment horizontal="left"/>
    </xf>
    <xf numFmtId="0" fontId="27" fillId="23" borderId="3" xfId="0" applyFont="1" applyFill="1" applyBorder="1" applyAlignment="1">
      <alignment horizontal="center"/>
    </xf>
    <xf numFmtId="0" fontId="27" fillId="23" borderId="45" xfId="0" applyFont="1" applyFill="1" applyBorder="1" applyAlignment="1">
      <alignment horizontal="center"/>
    </xf>
    <xf numFmtId="0" fontId="27" fillId="23" borderId="45" xfId="0" applyFont="1" applyFill="1" applyBorder="1" applyAlignment="1">
      <alignment horizontal="center" wrapText="1"/>
    </xf>
    <xf numFmtId="0" fontId="27" fillId="23" borderId="5" xfId="0" applyFont="1" applyFill="1" applyBorder="1" applyAlignment="1">
      <alignment horizontal="center"/>
    </xf>
    <xf numFmtId="0" fontId="27" fillId="0" borderId="0" xfId="2" applyFont="1" applyFill="1" applyAlignment="1">
      <alignment vertical="center"/>
    </xf>
    <xf numFmtId="0" fontId="55" fillId="0" borderId="0" xfId="2" applyFont="1" applyAlignment="1">
      <alignment wrapText="1"/>
    </xf>
    <xf numFmtId="0" fontId="19" fillId="25" borderId="0" xfId="6" applyFont="1" applyFill="1" applyBorder="1" applyAlignment="1">
      <alignment horizontal="center" vertical="center"/>
    </xf>
    <xf numFmtId="0" fontId="80" fillId="0" borderId="0" xfId="34" applyFont="1"/>
    <xf numFmtId="0" fontId="81" fillId="0" borderId="0" xfId="34" applyFont="1" applyAlignment="1">
      <alignment horizontal="center" vertical="center"/>
    </xf>
    <xf numFmtId="0" fontId="80" fillId="0" borderId="0" xfId="34" applyFont="1" applyAlignment="1">
      <alignment vertical="center"/>
    </xf>
    <xf numFmtId="0" fontId="80" fillId="0" borderId="0" xfId="34" applyFont="1" applyFill="1" applyAlignment="1">
      <alignment vertical="center" wrapText="1"/>
    </xf>
    <xf numFmtId="49" fontId="82" fillId="6" borderId="46" xfId="34" applyNumberFormat="1" applyFont="1" applyFill="1" applyBorder="1" applyAlignment="1">
      <alignment vertical="center" wrapText="1"/>
    </xf>
    <xf numFmtId="49" fontId="82" fillId="6" borderId="47" xfId="34" applyNumberFormat="1" applyFont="1" applyFill="1" applyBorder="1" applyAlignment="1">
      <alignment vertical="center" wrapText="1"/>
    </xf>
    <xf numFmtId="49" fontId="82" fillId="6" borderId="48" xfId="34" applyNumberFormat="1" applyFont="1" applyFill="1" applyBorder="1" applyAlignment="1">
      <alignment vertical="center" wrapText="1"/>
    </xf>
    <xf numFmtId="49" fontId="82" fillId="6" borderId="47" xfId="34" applyNumberFormat="1" applyFont="1" applyFill="1" applyBorder="1" applyAlignment="1">
      <alignment horizontal="right" vertical="center" wrapText="1"/>
    </xf>
    <xf numFmtId="0" fontId="83" fillId="6" borderId="4" xfId="34" applyFont="1" applyFill="1" applyBorder="1" applyAlignment="1">
      <alignment horizontal="right" vertical="center" wrapText="1"/>
    </xf>
    <xf numFmtId="0" fontId="83" fillId="6" borderId="5" xfId="34" applyFont="1" applyFill="1" applyBorder="1" applyAlignment="1">
      <alignment horizontal="right" vertical="center" wrapText="1"/>
    </xf>
    <xf numFmtId="49" fontId="84" fillId="0" borderId="49" xfId="34" applyNumberFormat="1" applyFont="1" applyFill="1" applyBorder="1"/>
    <xf numFmtId="164" fontId="84" fillId="0" borderId="49" xfId="34" applyNumberFormat="1" applyFont="1" applyFill="1" applyBorder="1"/>
    <xf numFmtId="37" fontId="84" fillId="0" borderId="49" xfId="34" applyNumberFormat="1" applyFont="1" applyFill="1" applyBorder="1"/>
    <xf numFmtId="37" fontId="80" fillId="0" borderId="0" xfId="34" applyNumberFormat="1" applyFont="1" applyFill="1"/>
    <xf numFmtId="164" fontId="80" fillId="0" borderId="0" xfId="34" applyNumberFormat="1" applyFont="1" applyFill="1"/>
    <xf numFmtId="0" fontId="80" fillId="0" borderId="0" xfId="34" applyFont="1" applyFill="1"/>
    <xf numFmtId="49" fontId="84" fillId="0" borderId="50" xfId="34" applyNumberFormat="1" applyFont="1" applyFill="1" applyBorder="1"/>
    <xf numFmtId="164" fontId="84" fillId="0" borderId="50" xfId="34" applyNumberFormat="1" applyFont="1" applyFill="1" applyBorder="1"/>
    <xf numFmtId="37" fontId="84" fillId="0" borderId="50" xfId="34" applyNumberFormat="1" applyFont="1" applyFill="1" applyBorder="1"/>
    <xf numFmtId="164" fontId="83" fillId="6" borderId="0" xfId="34" applyNumberFormat="1" applyFont="1" applyFill="1"/>
    <xf numFmtId="37" fontId="83" fillId="6" borderId="0" xfId="34" applyNumberFormat="1" applyFont="1" applyFill="1"/>
    <xf numFmtId="170" fontId="83" fillId="6" borderId="0" xfId="37" applyNumberFormat="1" applyFont="1" applyFill="1"/>
    <xf numFmtId="164" fontId="80" fillId="0" borderId="0" xfId="34" applyNumberFormat="1" applyFont="1"/>
    <xf numFmtId="37" fontId="80" fillId="0" borderId="0" xfId="34" applyNumberFormat="1" applyFont="1"/>
    <xf numFmtId="0" fontId="80" fillId="6" borderId="0" xfId="34" applyFont="1" applyFill="1"/>
    <xf numFmtId="49" fontId="84" fillId="0" borderId="0" xfId="34" applyNumberFormat="1" applyFont="1" applyFill="1" applyBorder="1"/>
    <xf numFmtId="164" fontId="84" fillId="0" borderId="0" xfId="34" applyNumberFormat="1" applyFont="1" applyFill="1" applyBorder="1"/>
    <xf numFmtId="37" fontId="84" fillId="0" borderId="0" xfId="34" applyNumberFormat="1" applyFont="1" applyFill="1" applyBorder="1"/>
    <xf numFmtId="49" fontId="85" fillId="0" borderId="50" xfId="34" applyNumberFormat="1" applyFont="1" applyFill="1" applyBorder="1"/>
    <xf numFmtId="171" fontId="85" fillId="0" borderId="50" xfId="34" applyNumberFormat="1" applyFont="1" applyFill="1" applyBorder="1"/>
    <xf numFmtId="3" fontId="85" fillId="0" borderId="50" xfId="34" applyNumberFormat="1" applyFont="1" applyFill="1" applyBorder="1"/>
    <xf numFmtId="172" fontId="85" fillId="0" borderId="50" xfId="34" applyNumberFormat="1" applyFont="1" applyFill="1" applyBorder="1"/>
    <xf numFmtId="0" fontId="85" fillId="0" borderId="50" xfId="34" applyFont="1" applyFill="1" applyBorder="1"/>
    <xf numFmtId="171" fontId="80" fillId="0" borderId="0" xfId="34" applyNumberFormat="1" applyFont="1"/>
    <xf numFmtId="3" fontId="80" fillId="0" borderId="0" xfId="34" applyNumberFormat="1" applyFont="1"/>
    <xf numFmtId="172" fontId="80" fillId="0" borderId="0" xfId="34" applyNumberFormat="1" applyFont="1"/>
    <xf numFmtId="165" fontId="80" fillId="0" borderId="0" xfId="34" applyNumberFormat="1" applyFont="1" applyFill="1"/>
    <xf numFmtId="9" fontId="21" fillId="0" borderId="0" xfId="1" applyFont="1" applyBorder="1"/>
    <xf numFmtId="9" fontId="35" fillId="9" borderId="30" xfId="1" applyFont="1" applyFill="1" applyBorder="1" applyAlignment="1">
      <alignment vertical="center"/>
    </xf>
    <xf numFmtId="0" fontId="37" fillId="0" borderId="0" xfId="27" applyFont="1" applyFill="1" applyBorder="1" applyAlignment="1">
      <alignment horizontal="right" wrapText="1"/>
    </xf>
    <xf numFmtId="170" fontId="37" fillId="9" borderId="7" xfId="3" applyNumberFormat="1" applyFont="1" applyFill="1" applyBorder="1" applyAlignment="1">
      <alignment horizontal="right" vertical="center" wrapText="1"/>
    </xf>
    <xf numFmtId="0" fontId="34" fillId="28" borderId="0" xfId="5" applyFont="1" applyFill="1" applyBorder="1" applyAlignment="1">
      <alignment horizontal="right"/>
    </xf>
    <xf numFmtId="0" fontId="21" fillId="0" borderId="11" xfId="9" applyFont="1" applyFill="1" applyBorder="1" applyAlignment="1">
      <alignment horizontal="right" vertical="center"/>
    </xf>
    <xf numFmtId="0" fontId="37" fillId="0" borderId="0" xfId="32" applyFont="1" applyFill="1" applyBorder="1" applyAlignment="1">
      <alignment horizontal="right" wrapText="1"/>
    </xf>
    <xf numFmtId="0" fontId="35" fillId="0" borderId="0" xfId="2" applyFont="1" applyBorder="1" applyAlignment="1">
      <alignment horizontal="right"/>
    </xf>
    <xf numFmtId="0" fontId="40" fillId="0" borderId="0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7" fillId="0" borderId="0" xfId="4" applyFont="1" applyFill="1" applyBorder="1" applyAlignment="1">
      <alignment horizontal="center"/>
    </xf>
    <xf numFmtId="0" fontId="34" fillId="0" borderId="0" xfId="5" applyFont="1" applyFill="1" applyBorder="1" applyAlignment="1">
      <alignment horizontal="center"/>
    </xf>
    <xf numFmtId="0" fontId="27" fillId="0" borderId="0" xfId="7" applyFont="1" applyFill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27" fillId="0" borderId="0" xfId="18" applyFont="1" applyFill="1" applyBorder="1" applyAlignment="1">
      <alignment horizontal="center"/>
    </xf>
    <xf numFmtId="0" fontId="35" fillId="0" borderId="0" xfId="2" applyFont="1" applyFill="1" applyBorder="1" applyAlignment="1">
      <alignment horizontal="center"/>
    </xf>
    <xf numFmtId="0" fontId="37" fillId="0" borderId="0" xfId="33" applyFont="1" applyFill="1" applyBorder="1" applyAlignment="1">
      <alignment horizontal="center" wrapText="1"/>
    </xf>
    <xf numFmtId="0" fontId="28" fillId="0" borderId="0" xfId="2" applyFont="1" applyFill="1" applyAlignment="1">
      <alignment horizontal="center"/>
    </xf>
    <xf numFmtId="170" fontId="21" fillId="23" borderId="7" xfId="3" applyNumberFormat="1" applyFont="1" applyFill="1" applyBorder="1" applyAlignment="1">
      <alignment horizontal="center" vertical="center"/>
    </xf>
    <xf numFmtId="0" fontId="68" fillId="0" borderId="0" xfId="2" applyFont="1" applyFill="1" applyBorder="1" applyAlignment="1">
      <alignment horizontal="center"/>
    </xf>
    <xf numFmtId="0" fontId="28" fillId="0" borderId="0" xfId="2" applyFont="1" applyFill="1" applyBorder="1" applyAlignment="1">
      <alignment horizontal="center"/>
    </xf>
    <xf numFmtId="0" fontId="35" fillId="0" borderId="0" xfId="2" applyFont="1" applyAlignment="1">
      <alignment horizontal="center" wrapText="1"/>
    </xf>
    <xf numFmtId="0" fontId="5" fillId="23" borderId="7" xfId="2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8" fillId="0" borderId="0" xfId="34" applyFont="1" applyAlignment="1">
      <alignment horizontal="center"/>
    </xf>
    <xf numFmtId="49" fontId="82" fillId="26" borderId="46" xfId="34" applyNumberFormat="1" applyFont="1" applyFill="1" applyBorder="1" applyAlignment="1">
      <alignment vertical="center" wrapText="1"/>
    </xf>
    <xf numFmtId="49" fontId="82" fillId="26" borderId="47" xfId="34" applyNumberFormat="1" applyFont="1" applyFill="1" applyBorder="1" applyAlignment="1">
      <alignment vertical="center" wrapText="1"/>
    </xf>
    <xf numFmtId="49" fontId="82" fillId="26" borderId="48" xfId="34" applyNumberFormat="1" applyFont="1" applyFill="1" applyBorder="1" applyAlignment="1">
      <alignment vertical="center" wrapText="1"/>
    </xf>
    <xf numFmtId="49" fontId="82" fillId="26" borderId="47" xfId="34" applyNumberFormat="1" applyFont="1" applyFill="1" applyBorder="1" applyAlignment="1">
      <alignment horizontal="right" vertical="center" wrapText="1"/>
    </xf>
    <xf numFmtId="0" fontId="83" fillId="26" borderId="4" xfId="34" applyFont="1" applyFill="1" applyBorder="1" applyAlignment="1">
      <alignment horizontal="right" vertical="center" wrapText="1"/>
    </xf>
    <xf numFmtId="0" fontId="83" fillId="26" borderId="5" xfId="34" applyFont="1" applyFill="1" applyBorder="1" applyAlignment="1">
      <alignment horizontal="right" vertical="center" wrapText="1"/>
    </xf>
    <xf numFmtId="164" fontId="83" fillId="26" borderId="0" xfId="34" applyNumberFormat="1" applyFont="1" applyFill="1"/>
    <xf numFmtId="37" fontId="83" fillId="26" borderId="0" xfId="34" applyNumberFormat="1" applyFont="1" applyFill="1"/>
    <xf numFmtId="170" fontId="83" fillId="26" borderId="0" xfId="37" applyNumberFormat="1" applyFont="1" applyFill="1"/>
    <xf numFmtId="164" fontId="82" fillId="26" borderId="50" xfId="34" applyNumberFormat="1" applyFont="1" applyFill="1" applyBorder="1"/>
    <xf numFmtId="0" fontId="36" fillId="0" borderId="0" xfId="0" applyFont="1" applyAlignment="1">
      <alignment horizontal="center" vertical="center"/>
    </xf>
    <xf numFmtId="0" fontId="35" fillId="25" borderId="19" xfId="5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/>
    </xf>
    <xf numFmtId="0" fontId="35" fillId="0" borderId="19" xfId="2" applyFont="1" applyFill="1" applyBorder="1" applyAlignment="1">
      <alignment horizontal="center"/>
    </xf>
    <xf numFmtId="0" fontId="35" fillId="0" borderId="7" xfId="0" applyFont="1" applyBorder="1" applyAlignment="1">
      <alignment horizontal="center" vertical="center"/>
    </xf>
    <xf numFmtId="0" fontId="34" fillId="39" borderId="0" xfId="2" applyFont="1" applyFill="1" applyBorder="1" applyAlignment="1">
      <alignment horizontal="left"/>
    </xf>
    <xf numFmtId="0" fontId="2" fillId="0" borderId="0" xfId="2" applyFont="1" applyBorder="1" applyAlignment="1">
      <alignment vertical="center"/>
    </xf>
    <xf numFmtId="0" fontId="78" fillId="39" borderId="0" xfId="2" applyFont="1" applyFill="1" applyBorder="1"/>
    <xf numFmtId="0" fontId="34" fillId="39" borderId="0" xfId="2" applyFont="1" applyFill="1" applyBorder="1" applyAlignment="1">
      <alignment horizontal="right" vertical="top"/>
    </xf>
    <xf numFmtId="167" fontId="34" fillId="39" borderId="0" xfId="2" applyNumberFormat="1" applyFont="1" applyFill="1" applyBorder="1" applyAlignment="1">
      <alignment horizontal="right" vertical="top"/>
    </xf>
    <xf numFmtId="0" fontId="34" fillId="28" borderId="30" xfId="2" applyFont="1" applyFill="1" applyBorder="1" applyAlignment="1">
      <alignment horizontal="center" vertical="center"/>
    </xf>
    <xf numFmtId="49" fontId="82" fillId="26" borderId="50" xfId="34" applyNumberFormat="1" applyFont="1" applyFill="1" applyBorder="1"/>
    <xf numFmtId="37" fontId="82" fillId="26" borderId="50" xfId="34" applyNumberFormat="1" applyFont="1" applyFill="1" applyBorder="1"/>
    <xf numFmtId="49" fontId="82" fillId="6" borderId="50" xfId="34" applyNumberFormat="1" applyFont="1" applyFill="1" applyBorder="1"/>
    <xf numFmtId="164" fontId="82" fillId="6" borderId="50" xfId="34" applyNumberFormat="1" applyFont="1" applyFill="1" applyBorder="1"/>
    <xf numFmtId="37" fontId="82" fillId="6" borderId="50" xfId="34" applyNumberFormat="1" applyFont="1" applyFill="1" applyBorder="1"/>
    <xf numFmtId="9" fontId="27" fillId="42" borderId="1" xfId="1" applyFont="1" applyFill="1" applyBorder="1" applyAlignment="1">
      <alignment horizontal="right" vertical="center" wrapText="1"/>
    </xf>
    <xf numFmtId="9" fontId="27" fillId="37" borderId="1" xfId="1" applyFont="1" applyFill="1" applyBorder="1" applyAlignment="1">
      <alignment horizontal="right" vertical="center"/>
    </xf>
    <xf numFmtId="9" fontId="27" fillId="6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1" xfId="0" applyFont="1" applyBorder="1" applyAlignment="1">
      <alignment horizontal="right" vertical="center"/>
    </xf>
    <xf numFmtId="170" fontId="27" fillId="0" borderId="1" xfId="3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0" fontId="27" fillId="41" borderId="1" xfId="2" applyFont="1" applyFill="1" applyBorder="1" applyAlignment="1">
      <alignment horizontal="center" vertical="center" wrapText="1"/>
    </xf>
    <xf numFmtId="0" fontId="27" fillId="28" borderId="1" xfId="0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left" vertical="center" wrapText="1"/>
    </xf>
    <xf numFmtId="9" fontId="27" fillId="9" borderId="1" xfId="1" applyFont="1" applyFill="1" applyBorder="1" applyAlignment="1">
      <alignment horizontal="left" vertical="center" wrapText="1"/>
    </xf>
    <xf numFmtId="0" fontId="27" fillId="44" borderId="1" xfId="0" applyFont="1" applyFill="1" applyBorder="1" applyAlignment="1">
      <alignment horizontal="left" vertical="center" wrapText="1"/>
    </xf>
    <xf numFmtId="9" fontId="27" fillId="46" borderId="1" xfId="1" applyFont="1" applyFill="1" applyBorder="1" applyAlignment="1">
      <alignment horizontal="left" vertical="center" wrapText="1"/>
    </xf>
    <xf numFmtId="0" fontId="27" fillId="40" borderId="1" xfId="2" applyFont="1" applyFill="1" applyBorder="1" applyAlignment="1">
      <alignment horizontal="left" vertical="center" wrapText="1"/>
    </xf>
    <xf numFmtId="0" fontId="27" fillId="25" borderId="1" xfId="0" applyFont="1" applyFill="1" applyBorder="1" applyAlignment="1">
      <alignment horizontal="center" vertical="center" wrapText="1"/>
    </xf>
    <xf numFmtId="49" fontId="27" fillId="25" borderId="1" xfId="0" applyNumberFormat="1" applyFont="1" applyFill="1" applyBorder="1" applyAlignment="1">
      <alignment horizontal="left" vertical="center" wrapText="1"/>
    </xf>
    <xf numFmtId="0" fontId="27" fillId="25" borderId="1" xfId="2" applyFont="1" applyFill="1" applyBorder="1" applyAlignment="1">
      <alignment horizontal="center" vertical="center" wrapText="1"/>
    </xf>
    <xf numFmtId="168" fontId="69" fillId="0" borderId="26" xfId="2" applyNumberFormat="1" applyFont="1" applyFill="1" applyBorder="1" applyAlignment="1">
      <alignment horizontal="center"/>
    </xf>
    <xf numFmtId="168" fontId="5" fillId="23" borderId="8" xfId="2" applyNumberFormat="1" applyFont="1" applyFill="1" applyBorder="1" applyAlignment="1">
      <alignment horizontal="center"/>
    </xf>
    <xf numFmtId="0" fontId="6" fillId="0" borderId="0" xfId="0" applyFont="1" applyFill="1"/>
    <xf numFmtId="0" fontId="51" fillId="0" borderId="0" xfId="2" applyFont="1" applyAlignment="1">
      <alignment horizontal="center"/>
    </xf>
    <xf numFmtId="0" fontId="51" fillId="0" borderId="0" xfId="0" applyFont="1" applyFill="1"/>
    <xf numFmtId="170" fontId="6" fillId="0" borderId="0" xfId="3" applyNumberFormat="1" applyFont="1"/>
    <xf numFmtId="168" fontId="69" fillId="0" borderId="0" xfId="2" applyNumberFormat="1" applyFont="1" applyFill="1" applyAlignment="1">
      <alignment horizontal="center"/>
    </xf>
    <xf numFmtId="168" fontId="5" fillId="23" borderId="30" xfId="2" applyNumberFormat="1" applyFont="1" applyFill="1" applyBorder="1" applyAlignment="1">
      <alignment horizontal="center"/>
    </xf>
    <xf numFmtId="168" fontId="69" fillId="0" borderId="29" xfId="2" applyNumberFormat="1" applyFont="1" applyFill="1" applyBorder="1" applyAlignment="1">
      <alignment horizontal="center"/>
    </xf>
    <xf numFmtId="0" fontId="19" fillId="0" borderId="0" xfId="15" applyFont="1" applyFill="1" applyAlignment="1">
      <alignment horizontal="center" vertical="center"/>
    </xf>
    <xf numFmtId="0" fontId="19" fillId="25" borderId="18" xfId="2" applyFont="1" applyFill="1" applyBorder="1" applyAlignment="1">
      <alignment horizontal="center" vertical="center"/>
    </xf>
    <xf numFmtId="168" fontId="69" fillId="42" borderId="26" xfId="2" applyNumberFormat="1" applyFont="1" applyFill="1" applyBorder="1" applyAlignment="1">
      <alignment horizontal="center"/>
    </xf>
    <xf numFmtId="168" fontId="69" fillId="50" borderId="0" xfId="2" applyNumberFormat="1" applyFont="1" applyFill="1" applyAlignment="1">
      <alignment horizontal="center"/>
    </xf>
    <xf numFmtId="168" fontId="69" fillId="37" borderId="26" xfId="2" applyNumberFormat="1" applyFont="1" applyFill="1" applyBorder="1" applyAlignment="1">
      <alignment horizontal="center"/>
    </xf>
    <xf numFmtId="168" fontId="69" fillId="42" borderId="0" xfId="2" applyNumberFormat="1" applyFont="1" applyFill="1" applyAlignment="1">
      <alignment horizontal="center"/>
    </xf>
    <xf numFmtId="168" fontId="69" fillId="9" borderId="26" xfId="2" applyNumberFormat="1" applyFont="1" applyFill="1" applyBorder="1" applyAlignment="1">
      <alignment horizontal="center"/>
    </xf>
    <xf numFmtId="168" fontId="69" fillId="27" borderId="26" xfId="2" applyNumberFormat="1" applyFont="1" applyFill="1" applyBorder="1" applyAlignment="1">
      <alignment horizontal="center"/>
    </xf>
    <xf numFmtId="168" fontId="69" fillId="6" borderId="26" xfId="2" applyNumberFormat="1" applyFont="1" applyFill="1" applyBorder="1" applyAlignment="1">
      <alignment horizontal="center"/>
    </xf>
    <xf numFmtId="0" fontId="87" fillId="0" borderId="0" xfId="14" applyFont="1" applyFill="1" applyAlignment="1">
      <alignment horizontal="center"/>
    </xf>
    <xf numFmtId="0" fontId="5" fillId="0" borderId="0" xfId="0" applyFont="1"/>
    <xf numFmtId="0" fontId="87" fillId="0" borderId="0" xfId="13" applyFont="1" applyFill="1" applyBorder="1" applyAlignment="1">
      <alignment horizontal="center"/>
    </xf>
    <xf numFmtId="9" fontId="62" fillId="23" borderId="30" xfId="2" applyNumberFormat="1" applyFont="1" applyFill="1" applyBorder="1" applyAlignment="1">
      <alignment horizontal="center"/>
    </xf>
    <xf numFmtId="9" fontId="12" fillId="0" borderId="0" xfId="34" applyNumberFormat="1" applyFont="1"/>
    <xf numFmtId="9" fontId="26" fillId="0" borderId="0" xfId="34" applyNumberFormat="1" applyFont="1" applyFill="1"/>
    <xf numFmtId="9" fontId="62" fillId="23" borderId="8" xfId="2" applyNumberFormat="1" applyFont="1" applyFill="1" applyBorder="1" applyAlignment="1">
      <alignment horizontal="center"/>
    </xf>
    <xf numFmtId="9" fontId="26" fillId="0" borderId="0" xfId="34" applyNumberFormat="1" applyFont="1"/>
    <xf numFmtId="9" fontId="62" fillId="9" borderId="18" xfId="2" applyNumberFormat="1" applyFont="1" applyFill="1" applyBorder="1" applyAlignment="1">
      <alignment horizontal="center"/>
    </xf>
    <xf numFmtId="168" fontId="62" fillId="9" borderId="26" xfId="2" applyNumberFormat="1" applyFont="1" applyFill="1" applyBorder="1" applyAlignment="1">
      <alignment horizontal="center"/>
    </xf>
    <xf numFmtId="168" fontId="62" fillId="9" borderId="8" xfId="2" applyNumberFormat="1" applyFont="1" applyFill="1" applyBorder="1" applyAlignment="1">
      <alignment horizontal="center"/>
    </xf>
    <xf numFmtId="0" fontId="12" fillId="0" borderId="0" xfId="34" applyFont="1"/>
    <xf numFmtId="0" fontId="26" fillId="0" borderId="0" xfId="34" applyFont="1" applyFill="1"/>
    <xf numFmtId="9" fontId="62" fillId="26" borderId="0" xfId="2" applyNumberFormat="1" applyFont="1" applyFill="1" applyAlignment="1">
      <alignment horizontal="center"/>
    </xf>
    <xf numFmtId="9" fontId="62" fillId="37" borderId="26" xfId="2" applyNumberFormat="1" applyFont="1" applyFill="1" applyBorder="1" applyAlignment="1">
      <alignment horizontal="center"/>
    </xf>
    <xf numFmtId="9" fontId="62" fillId="42" borderId="0" xfId="2" applyNumberFormat="1" applyFont="1" applyFill="1" applyAlignment="1">
      <alignment horizontal="center"/>
    </xf>
    <xf numFmtId="9" fontId="62" fillId="30" borderId="34" xfId="2" applyNumberFormat="1" applyFont="1" applyFill="1" applyBorder="1" applyAlignment="1">
      <alignment horizontal="center"/>
    </xf>
    <xf numFmtId="9" fontId="90" fillId="0" borderId="0" xfId="2" applyNumberFormat="1" applyFont="1" applyFill="1" applyAlignment="1">
      <alignment horizontal="center"/>
    </xf>
    <xf numFmtId="9" fontId="62" fillId="6" borderId="26" xfId="2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16" xfId="0" applyFont="1" applyFill="1" applyBorder="1"/>
    <xf numFmtId="0" fontId="21" fillId="23" borderId="53" xfId="2" applyFont="1" applyFill="1" applyBorder="1" applyAlignment="1">
      <alignment horizontal="center"/>
    </xf>
    <xf numFmtId="0" fontId="69" fillId="23" borderId="54" xfId="2" applyFont="1" applyFill="1" applyBorder="1" applyAlignment="1">
      <alignment horizontal="center"/>
    </xf>
    <xf numFmtId="0" fontId="19" fillId="25" borderId="52" xfId="2" applyFont="1" applyFill="1" applyBorder="1" applyAlignment="1">
      <alignment horizontal="center"/>
    </xf>
    <xf numFmtId="0" fontId="5" fillId="24" borderId="21" xfId="2" applyFont="1" applyFill="1" applyBorder="1" applyAlignment="1">
      <alignment horizontal="center"/>
    </xf>
    <xf numFmtId="0" fontId="69" fillId="24" borderId="21" xfId="2" applyFont="1" applyFill="1" applyBorder="1" applyAlignment="1">
      <alignment horizontal="center"/>
    </xf>
    <xf numFmtId="0" fontId="5" fillId="27" borderId="21" xfId="2" applyFont="1" applyFill="1" applyBorder="1" applyAlignment="1">
      <alignment horizontal="center"/>
    </xf>
    <xf numFmtId="0" fontId="69" fillId="27" borderId="21" xfId="2" applyFont="1" applyFill="1" applyBorder="1" applyAlignment="1">
      <alignment horizontal="center"/>
    </xf>
    <xf numFmtId="0" fontId="5" fillId="9" borderId="21" xfId="2" applyFont="1" applyFill="1" applyBorder="1" applyAlignment="1">
      <alignment horizontal="center"/>
    </xf>
    <xf numFmtId="0" fontId="69" fillId="9" borderId="21" xfId="2" applyFont="1" applyFill="1" applyBorder="1" applyAlignment="1">
      <alignment horizontal="center"/>
    </xf>
    <xf numFmtId="0" fontId="5" fillId="30" borderId="21" xfId="2" applyFont="1" applyFill="1" applyBorder="1" applyAlignment="1">
      <alignment horizontal="center"/>
    </xf>
    <xf numFmtId="0" fontId="69" fillId="30" borderId="21" xfId="2" applyFont="1" applyFill="1" applyBorder="1" applyAlignment="1">
      <alignment horizontal="center"/>
    </xf>
    <xf numFmtId="0" fontId="5" fillId="31" borderId="21" xfId="2" applyFont="1" applyFill="1" applyBorder="1" applyAlignment="1">
      <alignment horizontal="center"/>
    </xf>
    <xf numFmtId="0" fontId="69" fillId="31" borderId="21" xfId="2" applyFont="1" applyFill="1" applyBorder="1" applyAlignment="1">
      <alignment horizontal="center"/>
    </xf>
    <xf numFmtId="0" fontId="35" fillId="23" borderId="30" xfId="2" applyFont="1" applyFill="1" applyBorder="1" applyAlignment="1">
      <alignment horizontal="center"/>
    </xf>
    <xf numFmtId="168" fontId="69" fillId="26" borderId="0" xfId="2" applyNumberFormat="1" applyFont="1" applyFill="1" applyBorder="1" applyAlignment="1">
      <alignment horizontal="center"/>
    </xf>
    <xf numFmtId="0" fontId="49" fillId="0" borderId="0" xfId="2" applyFont="1" applyBorder="1" applyAlignment="1">
      <alignment horizontal="center"/>
    </xf>
    <xf numFmtId="0" fontId="40" fillId="0" borderId="0" xfId="34" applyFont="1" applyFill="1" applyBorder="1"/>
    <xf numFmtId="0" fontId="47" fillId="0" borderId="0" xfId="34" applyFont="1" applyFill="1" applyBorder="1"/>
    <xf numFmtId="0" fontId="46" fillId="0" borderId="0" xfId="34" applyFont="1" applyFill="1" applyBorder="1"/>
    <xf numFmtId="0" fontId="6" fillId="0" borderId="0" xfId="0" applyFont="1" applyBorder="1"/>
    <xf numFmtId="0" fontId="21" fillId="23" borderId="0" xfId="2" applyFont="1" applyFill="1" applyBorder="1" applyAlignment="1">
      <alignment horizontal="center"/>
    </xf>
    <xf numFmtId="0" fontId="40" fillId="0" borderId="0" xfId="2" applyFont="1" applyBorder="1"/>
    <xf numFmtId="0" fontId="47" fillId="0" borderId="0" xfId="34" applyFont="1" applyBorder="1"/>
    <xf numFmtId="0" fontId="46" fillId="0" borderId="0" xfId="34" applyBorder="1"/>
    <xf numFmtId="0" fontId="0" fillId="0" borderId="0" xfId="0" applyBorder="1"/>
    <xf numFmtId="0" fontId="19" fillId="25" borderId="55" xfId="2" applyFont="1" applyFill="1" applyBorder="1" applyAlignment="1">
      <alignment horizontal="center"/>
    </xf>
    <xf numFmtId="0" fontId="35" fillId="0" borderId="56" xfId="2" applyFont="1" applyBorder="1" applyAlignment="1">
      <alignment horizontal="center"/>
    </xf>
    <xf numFmtId="0" fontId="35" fillId="0" borderId="56" xfId="2" applyFont="1" applyFill="1" applyBorder="1" applyAlignment="1">
      <alignment horizontal="center"/>
    </xf>
    <xf numFmtId="0" fontId="35" fillId="0" borderId="40" xfId="2" applyFont="1" applyBorder="1" applyAlignment="1">
      <alignment horizontal="center"/>
    </xf>
    <xf numFmtId="168" fontId="69" fillId="26" borderId="29" xfId="2" applyNumberFormat="1" applyFont="1" applyFill="1" applyBorder="1" applyAlignment="1">
      <alignment horizontal="center"/>
    </xf>
    <xf numFmtId="168" fontId="5" fillId="23" borderId="29" xfId="1" applyNumberFormat="1" applyFont="1" applyFill="1" applyBorder="1" applyAlignment="1">
      <alignment horizontal="center"/>
    </xf>
    <xf numFmtId="0" fontId="19" fillId="25" borderId="44" xfId="2" applyFont="1" applyFill="1" applyBorder="1" applyAlignment="1">
      <alignment horizontal="center" vertical="center"/>
    </xf>
    <xf numFmtId="9" fontId="6" fillId="6" borderId="26" xfId="1" applyNumberFormat="1" applyFont="1" applyFill="1" applyBorder="1" applyAlignment="1">
      <alignment horizontal="center"/>
    </xf>
    <xf numFmtId="9" fontId="6" fillId="27" borderId="0" xfId="2" applyNumberFormat="1" applyFont="1" applyFill="1" applyAlignment="1">
      <alignment horizontal="center"/>
    </xf>
    <xf numFmtId="9" fontId="6" fillId="42" borderId="26" xfId="2" applyNumberFormat="1" applyFont="1" applyFill="1" applyBorder="1" applyAlignment="1">
      <alignment horizontal="center"/>
    </xf>
    <xf numFmtId="9" fontId="6" fillId="37" borderId="0" xfId="2" applyNumberFormat="1" applyFont="1" applyFill="1" applyAlignment="1">
      <alignment horizontal="center"/>
    </xf>
    <xf numFmtId="9" fontId="6" fillId="26" borderId="26" xfId="2" applyNumberFormat="1" applyFont="1" applyFill="1" applyBorder="1" applyAlignment="1">
      <alignment horizontal="center"/>
    </xf>
    <xf numFmtId="9" fontId="36" fillId="26" borderId="26" xfId="2" applyNumberFormat="1" applyFont="1" applyFill="1" applyBorder="1" applyAlignment="1">
      <alignment horizontal="center"/>
    </xf>
    <xf numFmtId="9" fontId="36" fillId="42" borderId="26" xfId="2" applyNumberFormat="1" applyFont="1" applyFill="1" applyBorder="1" applyAlignment="1">
      <alignment horizontal="center"/>
    </xf>
    <xf numFmtId="168" fontId="6" fillId="49" borderId="26" xfId="2" applyNumberFormat="1" applyFont="1" applyFill="1" applyBorder="1" applyAlignment="1">
      <alignment horizontal="center"/>
    </xf>
    <xf numFmtId="9" fontId="6" fillId="49" borderId="26" xfId="2" applyNumberFormat="1" applyFont="1" applyFill="1" applyBorder="1" applyAlignment="1">
      <alignment horizontal="center"/>
    </xf>
    <xf numFmtId="0" fontId="54" fillId="0" borderId="0" xfId="0" applyFont="1" applyFill="1"/>
    <xf numFmtId="0" fontId="54" fillId="0" borderId="0" xfId="36" applyFont="1" applyFill="1" applyAlignment="1"/>
    <xf numFmtId="168" fontId="0" fillId="0" borderId="0" xfId="0" applyNumberFormat="1"/>
    <xf numFmtId="170" fontId="27" fillId="0" borderId="0" xfId="3" applyNumberFormat="1" applyFont="1"/>
    <xf numFmtId="0" fontId="0" fillId="0" borderId="0" xfId="0" applyFont="1" applyAlignment="1">
      <alignment vertical="center" wrapText="1"/>
    </xf>
    <xf numFmtId="0" fontId="21" fillId="24" borderId="3" xfId="0" applyFont="1" applyFill="1" applyBorder="1" applyAlignment="1">
      <alignment vertical="center" wrapText="1"/>
    </xf>
    <xf numFmtId="0" fontId="21" fillId="37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right" vertical="center" wrapText="1"/>
    </xf>
    <xf numFmtId="0" fontId="21" fillId="30" borderId="4" xfId="0" applyFont="1" applyFill="1" applyBorder="1" applyAlignment="1">
      <alignment horizontal="right" vertical="center" wrapText="1"/>
    </xf>
    <xf numFmtId="0" fontId="21" fillId="23" borderId="4" xfId="0" applyFont="1" applyFill="1" applyBorder="1" applyAlignment="1">
      <alignment horizontal="center" vertical="center" wrapText="1"/>
    </xf>
    <xf numFmtId="0" fontId="21" fillId="45" borderId="5" xfId="0" applyFont="1" applyFill="1" applyBorder="1" applyAlignment="1">
      <alignment horizontal="center" vertical="center" wrapText="1"/>
    </xf>
    <xf numFmtId="9" fontId="21" fillId="9" borderId="0" xfId="2" applyNumberFormat="1" applyFont="1" applyFill="1" applyAlignment="1">
      <alignment horizontal="center"/>
    </xf>
    <xf numFmtId="170" fontId="91" fillId="0" borderId="0" xfId="3" applyNumberFormat="1" applyFont="1" applyFill="1"/>
    <xf numFmtId="170" fontId="91" fillId="0" borderId="0" xfId="3" applyNumberFormat="1" applyFont="1"/>
    <xf numFmtId="170" fontId="36" fillId="0" borderId="0" xfId="3" applyNumberFormat="1" applyFont="1"/>
    <xf numFmtId="170" fontId="36" fillId="0" borderId="0" xfId="3" applyNumberFormat="1" applyFont="1" applyFill="1"/>
    <xf numFmtId="170" fontId="46" fillId="0" borderId="0" xfId="3" applyNumberFormat="1" applyFont="1"/>
    <xf numFmtId="170" fontId="34" fillId="8" borderId="30" xfId="3" applyNumberFormat="1" applyFont="1" applyFill="1" applyBorder="1" applyAlignment="1">
      <alignment vertical="center"/>
    </xf>
    <xf numFmtId="170" fontId="34" fillId="8" borderId="0" xfId="3" applyNumberFormat="1" applyFont="1" applyFill="1" applyAlignment="1">
      <alignment vertical="center"/>
    </xf>
    <xf numFmtId="170" fontId="27" fillId="23" borderId="0" xfId="3" applyNumberFormat="1" applyFont="1" applyFill="1" applyAlignment="1">
      <alignment vertical="center"/>
    </xf>
    <xf numFmtId="0" fontId="27" fillId="28" borderId="3" xfId="2" applyFont="1" applyFill="1" applyBorder="1" applyAlignment="1">
      <alignment horizontal="center" vertical="center" wrapText="1"/>
    </xf>
    <xf numFmtId="0" fontId="27" fillId="28" borderId="4" xfId="2" applyFont="1" applyFill="1" applyBorder="1" applyAlignment="1">
      <alignment horizontal="right" vertical="center" wrapText="1"/>
    </xf>
    <xf numFmtId="0" fontId="27" fillId="28" borderId="5" xfId="2" applyFont="1" applyFill="1" applyBorder="1" applyAlignment="1">
      <alignment horizontal="right" vertical="center" wrapText="1"/>
    </xf>
    <xf numFmtId="0" fontId="27" fillId="9" borderId="3" xfId="2" applyFont="1" applyFill="1" applyBorder="1" applyAlignment="1">
      <alignment horizontal="center" vertical="center" wrapText="1"/>
    </xf>
    <xf numFmtId="0" fontId="27" fillId="9" borderId="4" xfId="2" applyFont="1" applyFill="1" applyBorder="1" applyAlignment="1">
      <alignment horizontal="center" vertical="center" wrapText="1"/>
    </xf>
    <xf numFmtId="0" fontId="27" fillId="9" borderId="5" xfId="2" applyFont="1" applyFill="1" applyBorder="1" applyAlignment="1">
      <alignment horizontal="center" vertical="center" wrapText="1"/>
    </xf>
    <xf numFmtId="170" fontId="1" fillId="9" borderId="0" xfId="3" applyNumberFormat="1" applyFont="1" applyFill="1"/>
    <xf numFmtId="9" fontId="1" fillId="0" borderId="0" xfId="2" applyNumberFormat="1" applyFont="1" applyFill="1" applyAlignment="1">
      <alignment horizontal="center"/>
    </xf>
    <xf numFmtId="9" fontId="1" fillId="8" borderId="0" xfId="2" applyNumberFormat="1" applyFont="1" applyFill="1" applyAlignment="1">
      <alignment horizontal="center"/>
    </xf>
    <xf numFmtId="0" fontId="1" fillId="9" borderId="0" xfId="2" applyNumberFormat="1" applyFont="1" applyFill="1"/>
    <xf numFmtId="0" fontId="34" fillId="28" borderId="7" xfId="2" applyFont="1" applyFill="1" applyBorder="1" applyAlignment="1">
      <alignment vertical="center"/>
    </xf>
    <xf numFmtId="0" fontId="34" fillId="28" borderId="30" xfId="2" applyFont="1" applyFill="1" applyBorder="1" applyAlignment="1">
      <alignment vertical="center"/>
    </xf>
    <xf numFmtId="170" fontId="34" fillId="28" borderId="30" xfId="3" applyNumberFormat="1" applyFont="1" applyFill="1" applyBorder="1" applyAlignment="1">
      <alignment vertical="center"/>
    </xf>
    <xf numFmtId="0" fontId="27" fillId="28" borderId="7" xfId="2" applyFont="1" applyFill="1" applyBorder="1" applyAlignment="1">
      <alignment vertical="center"/>
    </xf>
    <xf numFmtId="0" fontId="27" fillId="28" borderId="30" xfId="2" applyFont="1" applyFill="1" applyBorder="1" applyAlignment="1">
      <alignment vertical="center"/>
    </xf>
    <xf numFmtId="170" fontId="34" fillId="28" borderId="8" xfId="3" applyNumberFormat="1" applyFont="1" applyFill="1" applyBorder="1" applyAlignment="1">
      <alignment vertical="center"/>
    </xf>
    <xf numFmtId="0" fontId="27" fillId="9" borderId="40" xfId="2" applyFont="1" applyFill="1" applyBorder="1" applyAlignment="1">
      <alignment horizontal="center" vertical="center" wrapText="1"/>
    </xf>
    <xf numFmtId="1" fontId="34" fillId="28" borderId="40" xfId="2" applyNumberFormat="1" applyFont="1" applyFill="1" applyBorder="1" applyAlignment="1">
      <alignment vertical="center"/>
    </xf>
    <xf numFmtId="0" fontId="34" fillId="25" borderId="27" xfId="2" applyFont="1" applyFill="1" applyBorder="1" applyAlignment="1">
      <alignment vertical="center"/>
    </xf>
    <xf numFmtId="0" fontId="34" fillId="25" borderId="28" xfId="2" applyFont="1" applyFill="1" applyBorder="1" applyAlignment="1">
      <alignment vertical="center"/>
    </xf>
    <xf numFmtId="0" fontId="2" fillId="25" borderId="27" xfId="0" applyFont="1" applyFill="1" applyBorder="1"/>
    <xf numFmtId="0" fontId="68" fillId="0" borderId="0" xfId="2" applyFont="1" applyFill="1" applyBorder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right"/>
    </xf>
    <xf numFmtId="0" fontId="1" fillId="0" borderId="0" xfId="34" applyFont="1" applyFill="1" applyAlignment="1">
      <alignment horizontal="left" indent="1"/>
    </xf>
    <xf numFmtId="0" fontId="90" fillId="0" borderId="0" xfId="0" applyFont="1"/>
    <xf numFmtId="0" fontId="90" fillId="0" borderId="0" xfId="2" applyFont="1"/>
    <xf numFmtId="0" fontId="90" fillId="0" borderId="0" xfId="2" applyFont="1" applyBorder="1"/>
    <xf numFmtId="0" fontId="90" fillId="0" borderId="0" xfId="0" applyFont="1" applyAlignment="1">
      <alignment horizontal="left"/>
    </xf>
    <xf numFmtId="0" fontId="92" fillId="0" borderId="0" xfId="0" applyFont="1" applyAlignment="1">
      <alignment vertical="center"/>
    </xf>
    <xf numFmtId="0" fontId="92" fillId="0" borderId="0" xfId="2" applyFont="1" applyBorder="1" applyAlignment="1">
      <alignment horizontal="left"/>
    </xf>
    <xf numFmtId="0" fontId="90" fillId="0" borderId="0" xfId="22" applyFont="1"/>
    <xf numFmtId="0" fontId="93" fillId="0" borderId="0" xfId="34" applyFont="1"/>
    <xf numFmtId="0" fontId="94" fillId="0" borderId="0" xfId="34" applyFont="1"/>
    <xf numFmtId="49" fontId="19" fillId="8" borderId="0" xfId="36" applyNumberFormat="1" applyFont="1" applyFill="1" applyBorder="1" applyAlignment="1">
      <alignment horizontal="center" vertical="center" wrapText="1"/>
    </xf>
    <xf numFmtId="49" fontId="21" fillId="0" borderId="0" xfId="36" applyNumberFormat="1" applyFont="1" applyBorder="1" applyAlignment="1">
      <alignment horizontal="left" vertical="center" wrapText="1"/>
    </xf>
    <xf numFmtId="49" fontId="21" fillId="0" borderId="0" xfId="36" applyNumberFormat="1" applyFont="1" applyFill="1" applyBorder="1" applyAlignment="1">
      <alignment horizontal="left" vertical="center" wrapText="1"/>
    </xf>
    <xf numFmtId="49" fontId="19" fillId="8" borderId="0" xfId="36" applyNumberFormat="1" applyFont="1" applyFill="1" applyBorder="1" applyAlignment="1">
      <alignment horizontal="left" vertical="center" wrapText="1"/>
    </xf>
    <xf numFmtId="49" fontId="1" fillId="0" borderId="0" xfId="36" applyNumberFormat="1"/>
    <xf numFmtId="49" fontId="21" fillId="0" borderId="0" xfId="36" applyNumberFormat="1" applyFont="1"/>
    <xf numFmtId="49" fontId="21" fillId="0" borderId="0" xfId="38" applyNumberFormat="1" applyFont="1" applyBorder="1" applyAlignment="1">
      <alignment horizontal="left" vertical="top" wrapText="1"/>
    </xf>
    <xf numFmtId="49" fontId="21" fillId="0" borderId="0" xfId="38" applyNumberFormat="1" applyFont="1" applyFill="1" applyBorder="1" applyAlignment="1">
      <alignment horizontal="left" vertical="top" wrapText="1"/>
    </xf>
    <xf numFmtId="0" fontId="19" fillId="8" borderId="0" xfId="38" applyFont="1" applyFill="1"/>
    <xf numFmtId="49" fontId="19" fillId="8" borderId="0" xfId="38" applyNumberFormat="1" applyFont="1" applyFill="1"/>
    <xf numFmtId="0" fontId="19" fillId="8" borderId="0" xfId="38" applyFont="1" applyFill="1" applyAlignment="1">
      <alignment horizontal="left"/>
    </xf>
    <xf numFmtId="0" fontId="19" fillId="8" borderId="0" xfId="38" applyNumberFormat="1" applyFont="1" applyFill="1"/>
    <xf numFmtId="0" fontId="1" fillId="0" borderId="0" xfId="38"/>
    <xf numFmtId="49" fontId="21" fillId="0" borderId="0" xfId="38" applyNumberFormat="1" applyFont="1"/>
    <xf numFmtId="0" fontId="1" fillId="0" borderId="0" xfId="38" applyFont="1" applyAlignment="1">
      <alignment horizontal="left" indent="1"/>
    </xf>
    <xf numFmtId="0" fontId="1" fillId="0" borderId="0" xfId="38" applyFont="1"/>
    <xf numFmtId="1" fontId="1" fillId="0" borderId="0" xfId="38" applyNumberFormat="1" applyFont="1"/>
    <xf numFmtId="0" fontId="1" fillId="0" borderId="0" xfId="2" applyFont="1" applyAlignment="1">
      <alignment vertical="center"/>
    </xf>
    <xf numFmtId="49" fontId="21" fillId="0" borderId="0" xfId="38" applyNumberFormat="1" applyFont="1" applyBorder="1" applyAlignment="1">
      <alignment horizontal="left" vertical="center" wrapText="1"/>
    </xf>
    <xf numFmtId="49" fontId="21" fillId="0" borderId="0" xfId="38" applyNumberFormat="1" applyFont="1" applyFill="1" applyBorder="1" applyAlignment="1">
      <alignment horizontal="left" vertical="center" wrapText="1"/>
    </xf>
    <xf numFmtId="0" fontId="27" fillId="9" borderId="0" xfId="0" applyFont="1" applyFill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" fillId="0" borderId="0" xfId="2" applyFill="1" applyAlignment="1">
      <alignment vertical="center"/>
    </xf>
    <xf numFmtId="0" fontId="1" fillId="0" borderId="0" xfId="2" applyFont="1" applyFill="1" applyAlignment="1">
      <alignment horizontal="left" vertical="center"/>
    </xf>
    <xf numFmtId="0" fontId="36" fillId="0" borderId="0" xfId="2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9" fillId="8" borderId="0" xfId="38" applyFont="1" applyFill="1" applyAlignment="1">
      <alignment vertical="center"/>
    </xf>
    <xf numFmtId="49" fontId="19" fillId="8" borderId="0" xfId="38" applyNumberFormat="1" applyFont="1" applyFill="1" applyAlignment="1">
      <alignment vertical="center"/>
    </xf>
    <xf numFmtId="0" fontId="19" fillId="8" borderId="0" xfId="38" applyFont="1" applyFill="1" applyAlignment="1">
      <alignment horizontal="left" vertical="center"/>
    </xf>
    <xf numFmtId="0" fontId="19" fillId="8" borderId="0" xfId="38" applyNumberFormat="1" applyFont="1" applyFill="1" applyAlignment="1">
      <alignment vertical="center"/>
    </xf>
    <xf numFmtId="0" fontId="1" fillId="0" borderId="0" xfId="38" applyAlignment="1">
      <alignment vertical="center"/>
    </xf>
    <xf numFmtId="49" fontId="21" fillId="0" borderId="0" xfId="38" applyNumberFormat="1" applyFont="1" applyAlignment="1">
      <alignment vertical="center"/>
    </xf>
    <xf numFmtId="0" fontId="1" fillId="0" borderId="0" xfId="38" applyFont="1" applyAlignment="1">
      <alignment horizontal="left" vertical="center"/>
    </xf>
    <xf numFmtId="0" fontId="1" fillId="0" borderId="0" xfId="38" applyFont="1" applyAlignment="1">
      <alignment vertical="center"/>
    </xf>
    <xf numFmtId="49" fontId="1" fillId="0" borderId="0" xfId="38" applyNumberFormat="1" applyAlignment="1">
      <alignment vertical="center"/>
    </xf>
    <xf numFmtId="1" fontId="1" fillId="0" borderId="0" xfId="38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2" applyNumberFormat="1" applyFill="1" applyAlignment="1">
      <alignment vertical="center"/>
    </xf>
    <xf numFmtId="1" fontId="36" fillId="0" borderId="0" xfId="2" applyNumberFormat="1" applyFont="1" applyFill="1" applyAlignment="1">
      <alignment vertical="center"/>
    </xf>
    <xf numFmtId="170" fontId="34" fillId="28" borderId="40" xfId="3" applyNumberFormat="1" applyFont="1" applyFill="1" applyBorder="1" applyAlignment="1">
      <alignment vertical="center"/>
    </xf>
    <xf numFmtId="0" fontId="1" fillId="0" borderId="0" xfId="38" applyFont="1" applyAlignment="1">
      <alignment vertical="top"/>
    </xf>
    <xf numFmtId="0" fontId="1" fillId="0" borderId="0" xfId="38" applyAlignment="1">
      <alignment vertical="top"/>
    </xf>
    <xf numFmtId="0" fontId="1" fillId="0" borderId="0" xfId="38" applyFont="1" applyAlignment="1">
      <alignment horizontal="left" vertical="top"/>
    </xf>
    <xf numFmtId="0" fontId="12" fillId="0" borderId="0" xfId="38" applyFont="1" applyFill="1" applyAlignment="1">
      <alignment horizontal="center" vertical="top"/>
    </xf>
    <xf numFmtId="1" fontId="12" fillId="0" borderId="0" xfId="38" applyNumberFormat="1" applyFont="1" applyFill="1" applyAlignment="1">
      <alignment horizontal="center" vertical="top"/>
    </xf>
    <xf numFmtId="9" fontId="1" fillId="0" borderId="0" xfId="38" applyNumberFormat="1" applyAlignment="1">
      <alignment vertical="top"/>
    </xf>
    <xf numFmtId="0" fontId="1" fillId="8" borderId="0" xfId="38" applyNumberFormat="1" applyFont="1" applyFill="1" applyAlignment="1">
      <alignment vertical="top"/>
    </xf>
    <xf numFmtId="0" fontId="0" fillId="0" borderId="0" xfId="0" applyAlignment="1">
      <alignment vertical="top"/>
    </xf>
    <xf numFmtId="0" fontId="1" fillId="0" borderId="0" xfId="38" applyNumberFormat="1" applyFont="1" applyAlignment="1">
      <alignment vertical="top"/>
    </xf>
    <xf numFmtId="1" fontId="36" fillId="8" borderId="0" xfId="38" applyNumberFormat="1" applyFont="1" applyFill="1" applyAlignment="1">
      <alignment vertical="top"/>
    </xf>
    <xf numFmtId="1" fontId="1" fillId="0" borderId="0" xfId="38" applyNumberFormat="1" applyFont="1" applyAlignment="1">
      <alignment vertical="top"/>
    </xf>
    <xf numFmtId="0" fontId="1" fillId="0" borderId="0" xfId="38" applyNumberFormat="1" applyAlignment="1">
      <alignment vertical="top"/>
    </xf>
    <xf numFmtId="1" fontId="1" fillId="8" borderId="0" xfId="38" applyNumberFormat="1" applyFont="1" applyFill="1" applyAlignment="1">
      <alignment vertical="top"/>
    </xf>
    <xf numFmtId="0" fontId="1" fillId="0" borderId="0" xfId="38" applyFont="1" applyFill="1" applyAlignment="1">
      <alignment horizontal="left" vertical="top"/>
    </xf>
    <xf numFmtId="1" fontId="6" fillId="8" borderId="0" xfId="38" applyNumberFormat="1" applyFont="1" applyFill="1" applyAlignment="1">
      <alignment vertical="top"/>
    </xf>
    <xf numFmtId="1" fontId="6" fillId="0" borderId="0" xfId="38" applyNumberFormat="1" applyFont="1" applyAlignment="1">
      <alignment vertical="top"/>
    </xf>
    <xf numFmtId="0" fontId="95" fillId="8" borderId="0" xfId="38" applyFont="1" applyFill="1" applyAlignment="1">
      <alignment horizontal="center"/>
    </xf>
    <xf numFmtId="1" fontId="95" fillId="8" borderId="0" xfId="38" applyNumberFormat="1" applyFont="1" applyFill="1" applyAlignment="1">
      <alignment horizontal="center"/>
    </xf>
    <xf numFmtId="9" fontId="19" fillId="8" borderId="0" xfId="38" applyNumberFormat="1" applyFont="1" applyFill="1"/>
    <xf numFmtId="0" fontId="12" fillId="0" borderId="0" xfId="38" applyFont="1" applyFill="1" applyAlignment="1">
      <alignment horizontal="center"/>
    </xf>
    <xf numFmtId="1" fontId="12" fillId="0" borderId="0" xfId="38" applyNumberFormat="1" applyFont="1" applyFill="1" applyAlignment="1">
      <alignment horizontal="center"/>
    </xf>
    <xf numFmtId="9" fontId="1" fillId="0" borderId="0" xfId="38" applyNumberFormat="1"/>
    <xf numFmtId="0" fontId="1" fillId="8" borderId="0" xfId="38" applyNumberFormat="1" applyFont="1" applyFill="1"/>
    <xf numFmtId="0" fontId="1" fillId="0" borderId="0" xfId="38" applyNumberFormat="1" applyFont="1"/>
    <xf numFmtId="1" fontId="36" fillId="8" borderId="0" xfId="38" applyNumberFormat="1" applyFont="1" applyFill="1"/>
    <xf numFmtId="1" fontId="1" fillId="0" borderId="0" xfId="38" applyNumberFormat="1"/>
    <xf numFmtId="0" fontId="1" fillId="0" borderId="0" xfId="38" applyNumberFormat="1"/>
    <xf numFmtId="1" fontId="1" fillId="8" borderId="0" xfId="38" applyNumberFormat="1" applyFill="1"/>
    <xf numFmtId="0" fontId="36" fillId="0" borderId="0" xfId="38" applyNumberFormat="1" applyFont="1"/>
    <xf numFmtId="0" fontId="1" fillId="0" borderId="0" xfId="38" applyFont="1" applyFill="1" applyAlignment="1">
      <alignment horizontal="left" indent="1"/>
    </xf>
    <xf numFmtId="0" fontId="1" fillId="0" borderId="0" xfId="38" applyNumberFormat="1" applyFill="1"/>
    <xf numFmtId="9" fontId="36" fillId="0" borderId="0" xfId="38" applyNumberFormat="1" applyFont="1"/>
    <xf numFmtId="9" fontId="36" fillId="0" borderId="0" xfId="38" applyNumberFormat="1" applyFont="1" applyAlignment="1">
      <alignment vertical="top"/>
    </xf>
    <xf numFmtId="0" fontId="2" fillId="9" borderId="1" xfId="2" applyFont="1" applyFill="1" applyBorder="1" applyAlignment="1">
      <alignment horizontal="center" vertical="center" wrapText="1"/>
    </xf>
    <xf numFmtId="0" fontId="2" fillId="23" borderId="30" xfId="2" applyFont="1" applyFill="1" applyBorder="1" applyAlignment="1">
      <alignment horizontal="center" vertical="center" wrapText="1"/>
    </xf>
    <xf numFmtId="49" fontId="1" fillId="0" borderId="0" xfId="38" applyNumberFormat="1" applyFont="1" applyFill="1"/>
    <xf numFmtId="49" fontId="1" fillId="0" borderId="0" xfId="38" applyNumberFormat="1" applyFont="1" applyFill="1" applyAlignment="1">
      <alignment vertical="top"/>
    </xf>
    <xf numFmtId="0" fontId="36" fillId="0" borderId="0" xfId="38" applyFont="1" applyAlignment="1">
      <alignment vertical="top"/>
    </xf>
    <xf numFmtId="0" fontId="0" fillId="0" borderId="0" xfId="38" applyFont="1" applyAlignment="1">
      <alignment horizontal="left" vertical="top"/>
    </xf>
    <xf numFmtId="0" fontId="0" fillId="0" borderId="0" xfId="2" applyFont="1" applyFill="1"/>
    <xf numFmtId="0" fontId="0" fillId="0" borderId="0" xfId="2" applyFont="1" applyBorder="1"/>
    <xf numFmtId="0" fontId="0" fillId="0" borderId="1" xfId="0" applyFont="1" applyBorder="1" applyAlignment="1">
      <alignment horizontal="left" vertical="center" wrapText="1"/>
    </xf>
    <xf numFmtId="0" fontId="21" fillId="0" borderId="36" xfId="9" applyFont="1" applyFill="1" applyBorder="1" applyAlignment="1">
      <alignment horizontal="right" vertical="center"/>
    </xf>
    <xf numFmtId="0" fontId="21" fillId="0" borderId="37" xfId="9" applyFont="1" applyFill="1" applyBorder="1" applyAlignment="1">
      <alignment horizontal="right" vertical="center"/>
    </xf>
    <xf numFmtId="0" fontId="21" fillId="24" borderId="36" xfId="9" applyFont="1" applyFill="1" applyBorder="1" applyAlignment="1">
      <alignment horizontal="right" vertical="center"/>
    </xf>
    <xf numFmtId="0" fontId="21" fillId="24" borderId="11" xfId="9" applyFont="1" applyFill="1" applyBorder="1" applyAlignment="1">
      <alignment horizontal="right" vertical="center"/>
    </xf>
    <xf numFmtId="0" fontId="21" fillId="24" borderId="37" xfId="9" applyFont="1" applyFill="1" applyBorder="1" applyAlignment="1">
      <alignment horizontal="right" vertical="center"/>
    </xf>
    <xf numFmtId="0" fontId="21" fillId="27" borderId="36" xfId="9" applyFont="1" applyFill="1" applyBorder="1" applyAlignment="1">
      <alignment horizontal="right" vertical="center"/>
    </xf>
    <xf numFmtId="0" fontId="21" fillId="27" borderId="11" xfId="9" applyFont="1" applyFill="1" applyBorder="1" applyAlignment="1">
      <alignment horizontal="right" vertical="center"/>
    </xf>
    <xf numFmtId="0" fontId="21" fillId="27" borderId="37" xfId="9" applyFont="1" applyFill="1" applyBorder="1" applyAlignment="1">
      <alignment horizontal="right" vertical="center"/>
    </xf>
    <xf numFmtId="0" fontId="21" fillId="9" borderId="36" xfId="9" applyFont="1" applyFill="1" applyBorder="1" applyAlignment="1">
      <alignment horizontal="right" vertical="center"/>
    </xf>
    <xf numFmtId="0" fontId="21" fillId="9" borderId="11" xfId="9" applyFont="1" applyFill="1" applyBorder="1" applyAlignment="1">
      <alignment horizontal="right" vertical="center"/>
    </xf>
    <xf numFmtId="0" fontId="21" fillId="9" borderId="37" xfId="9" applyFont="1" applyFill="1" applyBorder="1" applyAlignment="1">
      <alignment horizontal="right" vertical="center"/>
    </xf>
    <xf numFmtId="0" fontId="21" fillId="31" borderId="36" xfId="9" applyFont="1" applyFill="1" applyBorder="1" applyAlignment="1">
      <alignment horizontal="right" vertical="center"/>
    </xf>
    <xf numFmtId="0" fontId="21" fillId="31" borderId="11" xfId="9" applyFont="1" applyFill="1" applyBorder="1" applyAlignment="1">
      <alignment horizontal="right" vertical="center"/>
    </xf>
    <xf numFmtId="0" fontId="21" fillId="31" borderId="37" xfId="9" applyFont="1" applyFill="1" applyBorder="1" applyAlignment="1">
      <alignment horizontal="right" vertical="center"/>
    </xf>
    <xf numFmtId="0" fontId="5" fillId="28" borderId="20" xfId="12" applyFont="1" applyFill="1" applyBorder="1" applyAlignment="1">
      <alignment horizontal="right" vertical="center"/>
    </xf>
    <xf numFmtId="170" fontId="5" fillId="28" borderId="21" xfId="12" applyNumberFormat="1" applyFont="1" applyFill="1" applyBorder="1" applyAlignment="1">
      <alignment horizontal="right" vertical="center"/>
    </xf>
    <xf numFmtId="0" fontId="5" fillId="28" borderId="22" xfId="12" applyFont="1" applyFill="1" applyBorder="1" applyAlignment="1">
      <alignment horizontal="right" vertical="center"/>
    </xf>
    <xf numFmtId="0" fontId="19" fillId="25" borderId="0" xfId="6" applyFont="1" applyFill="1" applyBorder="1" applyAlignment="1">
      <alignment horizontal="right" vertical="center"/>
    </xf>
    <xf numFmtId="0" fontId="5" fillId="26" borderId="20" xfId="12" applyFont="1" applyFill="1" applyBorder="1" applyAlignment="1">
      <alignment horizontal="right" vertical="center"/>
    </xf>
    <xf numFmtId="170" fontId="5" fillId="26" borderId="21" xfId="12" applyNumberFormat="1" applyFont="1" applyFill="1" applyBorder="1" applyAlignment="1">
      <alignment horizontal="right" vertical="center"/>
    </xf>
    <xf numFmtId="0" fontId="5" fillId="26" borderId="22" xfId="12" applyFont="1" applyFill="1" applyBorder="1" applyAlignment="1">
      <alignment horizontal="right" vertical="center"/>
    </xf>
    <xf numFmtId="0" fontId="5" fillId="27" borderId="20" xfId="5" applyFont="1" applyFill="1" applyBorder="1" applyAlignment="1">
      <alignment horizontal="right" vertical="center"/>
    </xf>
    <xf numFmtId="170" fontId="5" fillId="27" borderId="21" xfId="5" applyNumberFormat="1" applyFont="1" applyFill="1" applyBorder="1" applyAlignment="1">
      <alignment horizontal="right" vertical="center"/>
    </xf>
    <xf numFmtId="0" fontId="5" fillId="27" borderId="22" xfId="5" applyFont="1" applyFill="1" applyBorder="1" applyAlignment="1">
      <alignment horizontal="right" vertical="center"/>
    </xf>
    <xf numFmtId="0" fontId="19" fillId="25" borderId="21" xfId="6" applyFont="1" applyFill="1" applyBorder="1" applyAlignment="1">
      <alignment horizontal="right" vertical="center"/>
    </xf>
    <xf numFmtId="0" fontId="5" fillId="9" borderId="20" xfId="19" applyFont="1" applyFill="1" applyBorder="1" applyAlignment="1">
      <alignment horizontal="right" vertical="center"/>
    </xf>
    <xf numFmtId="170" fontId="5" fillId="9" borderId="21" xfId="19" applyNumberFormat="1" applyFont="1" applyFill="1" applyBorder="1" applyAlignment="1">
      <alignment horizontal="right" vertical="center"/>
    </xf>
    <xf numFmtId="0" fontId="5" fillId="9" borderId="22" xfId="19" applyFont="1" applyFill="1" applyBorder="1" applyAlignment="1">
      <alignment horizontal="right" vertical="center"/>
    </xf>
    <xf numFmtId="0" fontId="5" fillId="30" borderId="20" xfId="20" applyFont="1" applyFill="1" applyBorder="1" applyAlignment="1">
      <alignment horizontal="right" vertical="center"/>
    </xf>
    <xf numFmtId="0" fontId="5" fillId="30" borderId="21" xfId="20" applyFont="1" applyFill="1" applyBorder="1" applyAlignment="1">
      <alignment horizontal="right" vertical="center"/>
    </xf>
    <xf numFmtId="9" fontId="5" fillId="30" borderId="22" xfId="20" applyNumberFormat="1" applyFont="1" applyFill="1" applyBorder="1" applyAlignment="1">
      <alignment horizontal="right" vertical="center"/>
    </xf>
    <xf numFmtId="0" fontId="5" fillId="31" borderId="20" xfId="16" applyFont="1" applyFill="1" applyBorder="1" applyAlignment="1">
      <alignment horizontal="right" vertical="center"/>
    </xf>
    <xf numFmtId="170" fontId="5" fillId="31" borderId="21" xfId="16" applyNumberFormat="1" applyFont="1" applyFill="1" applyBorder="1" applyAlignment="1">
      <alignment horizontal="right" vertical="center"/>
    </xf>
    <xf numFmtId="168" fontId="5" fillId="31" borderId="22" xfId="16" applyNumberFormat="1" applyFont="1" applyFill="1" applyBorder="1" applyAlignment="1">
      <alignment horizontal="right" vertical="center"/>
    </xf>
    <xf numFmtId="170" fontId="5" fillId="28" borderId="32" xfId="3" applyNumberFormat="1" applyFont="1" applyFill="1" applyBorder="1" applyAlignment="1">
      <alignment horizontal="right"/>
    </xf>
    <xf numFmtId="170" fontId="5" fillId="28" borderId="33" xfId="3" applyNumberFormat="1" applyFont="1" applyFill="1" applyBorder="1" applyAlignment="1">
      <alignment horizontal="right"/>
    </xf>
    <xf numFmtId="0" fontId="62" fillId="28" borderId="34" xfId="2" applyFont="1" applyFill="1" applyBorder="1" applyAlignment="1">
      <alignment horizontal="right"/>
    </xf>
    <xf numFmtId="170" fontId="5" fillId="24" borderId="18" xfId="3" applyNumberFormat="1" applyFont="1" applyFill="1" applyBorder="1" applyAlignment="1">
      <alignment horizontal="right"/>
    </xf>
    <xf numFmtId="170" fontId="5" fillId="27" borderId="32" xfId="3" applyNumberFormat="1" applyFont="1" applyFill="1" applyBorder="1" applyAlignment="1">
      <alignment horizontal="right"/>
    </xf>
    <xf numFmtId="170" fontId="5" fillId="27" borderId="33" xfId="3" applyNumberFormat="1" applyFont="1" applyFill="1" applyBorder="1" applyAlignment="1">
      <alignment horizontal="right"/>
    </xf>
    <xf numFmtId="170" fontId="5" fillId="9" borderId="18" xfId="3" applyNumberFormat="1" applyFont="1" applyFill="1" applyBorder="1" applyAlignment="1">
      <alignment horizontal="right"/>
    </xf>
    <xf numFmtId="0" fontId="5" fillId="30" borderId="32" xfId="2" applyFont="1" applyFill="1" applyBorder="1" applyAlignment="1">
      <alignment horizontal="right"/>
    </xf>
    <xf numFmtId="0" fontId="5" fillId="30" borderId="33" xfId="2" applyFont="1" applyFill="1" applyBorder="1" applyAlignment="1">
      <alignment horizontal="right"/>
    </xf>
    <xf numFmtId="0" fontId="5" fillId="31" borderId="32" xfId="2" applyFont="1" applyFill="1" applyBorder="1" applyAlignment="1">
      <alignment horizontal="right"/>
    </xf>
    <xf numFmtId="0" fontId="5" fillId="31" borderId="33" xfId="2" applyFont="1" applyFill="1" applyBorder="1" applyAlignment="1">
      <alignment horizontal="right"/>
    </xf>
    <xf numFmtId="0" fontId="69" fillId="26" borderId="31" xfId="2" applyFont="1" applyFill="1" applyBorder="1" applyAlignment="1">
      <alignment horizontal="center"/>
    </xf>
    <xf numFmtId="0" fontId="69" fillId="28" borderId="34" xfId="2" applyFont="1" applyFill="1" applyBorder="1" applyAlignment="1">
      <alignment horizontal="center"/>
    </xf>
    <xf numFmtId="0" fontId="69" fillId="27" borderId="34" xfId="2" applyFont="1" applyFill="1" applyBorder="1" applyAlignment="1">
      <alignment horizontal="center"/>
    </xf>
    <xf numFmtId="0" fontId="69" fillId="9" borderId="18" xfId="2" applyFont="1" applyFill="1" applyBorder="1" applyAlignment="1">
      <alignment horizontal="center"/>
    </xf>
    <xf numFmtId="0" fontId="69" fillId="30" borderId="34" xfId="2" applyFont="1" applyFill="1" applyBorder="1" applyAlignment="1">
      <alignment horizontal="center"/>
    </xf>
    <xf numFmtId="0" fontId="69" fillId="31" borderId="34" xfId="2" applyFont="1" applyFill="1" applyBorder="1" applyAlignment="1">
      <alignment horizontal="center"/>
    </xf>
    <xf numFmtId="0" fontId="21" fillId="27" borderId="44" xfId="2" applyFont="1" applyFill="1" applyBorder="1" applyAlignment="1">
      <alignment horizontal="right" vertical="center"/>
    </xf>
    <xf numFmtId="0" fontId="21" fillId="24" borderId="44" xfId="2" applyFont="1" applyFill="1" applyBorder="1" applyAlignment="1">
      <alignment horizontal="right" vertical="center"/>
    </xf>
    <xf numFmtId="0" fontId="21" fillId="9" borderId="44" xfId="2" applyFont="1" applyFill="1" applyBorder="1" applyAlignment="1">
      <alignment horizontal="right" vertical="center"/>
    </xf>
    <xf numFmtId="0" fontId="21" fillId="30" borderId="44" xfId="2" applyFont="1" applyFill="1" applyBorder="1" applyAlignment="1">
      <alignment horizontal="right" vertical="center"/>
    </xf>
    <xf numFmtId="170" fontId="21" fillId="31" borderId="44" xfId="3" applyNumberFormat="1" applyFont="1" applyFill="1" applyBorder="1" applyAlignment="1">
      <alignment horizontal="right" vertical="center"/>
    </xf>
    <xf numFmtId="0" fontId="62" fillId="24" borderId="44" xfId="2" applyFont="1" applyFill="1" applyBorder="1" applyAlignment="1">
      <alignment horizontal="center" vertical="center"/>
    </xf>
    <xf numFmtId="49" fontId="21" fillId="0" borderId="0" xfId="36" applyNumberFormat="1" applyFont="1" applyFill="1"/>
    <xf numFmtId="49" fontId="1" fillId="0" borderId="0" xfId="36" applyNumberFormat="1" applyFont="1" applyFill="1"/>
    <xf numFmtId="0" fontId="27" fillId="23" borderId="0" xfId="2" applyFont="1" applyFill="1" applyAlignment="1">
      <alignment vertical="center"/>
    </xf>
    <xf numFmtId="9" fontId="27" fillId="23" borderId="0" xfId="2" applyNumberFormat="1" applyFont="1" applyFill="1" applyAlignment="1">
      <alignment horizontal="center" vertical="center"/>
    </xf>
    <xf numFmtId="0" fontId="27" fillId="28" borderId="60" xfId="2" applyFont="1" applyFill="1" applyBorder="1" applyAlignment="1">
      <alignment horizontal="right" vertical="center" wrapText="1"/>
    </xf>
    <xf numFmtId="0" fontId="27" fillId="28" borderId="61" xfId="2" applyFont="1" applyFill="1" applyBorder="1" applyAlignment="1">
      <alignment horizontal="center" vertical="center" wrapText="1"/>
    </xf>
    <xf numFmtId="9" fontId="43" fillId="9" borderId="0" xfId="2" applyNumberFormat="1" applyFont="1" applyFill="1" applyAlignment="1">
      <alignment horizontal="center"/>
    </xf>
    <xf numFmtId="170" fontId="34" fillId="34" borderId="0" xfId="3" applyNumberFormat="1" applyFont="1" applyFill="1" applyBorder="1" applyAlignment="1">
      <alignment vertical="center"/>
    </xf>
    <xf numFmtId="37" fontId="21" fillId="23" borderId="30" xfId="3" applyNumberFormat="1" applyFont="1" applyFill="1" applyBorder="1" applyAlignment="1">
      <alignment horizontal="center"/>
    </xf>
    <xf numFmtId="3" fontId="1" fillId="0" borderId="0" xfId="2" applyNumberFormat="1" applyFont="1" applyFill="1" applyBorder="1" applyAlignment="1">
      <alignment horizontal="center"/>
    </xf>
    <xf numFmtId="3" fontId="21" fillId="23" borderId="0" xfId="3" applyNumberFormat="1" applyFont="1" applyFill="1" applyBorder="1" applyAlignment="1">
      <alignment horizontal="center"/>
    </xf>
    <xf numFmtId="3" fontId="21" fillId="23" borderId="30" xfId="3" applyNumberFormat="1" applyFont="1" applyFill="1" applyBorder="1" applyAlignment="1">
      <alignment horizontal="center"/>
    </xf>
    <xf numFmtId="3" fontId="1" fillId="0" borderId="6" xfId="2" applyNumberFormat="1" applyFont="1" applyFill="1" applyBorder="1" applyAlignment="1">
      <alignment horizontal="center"/>
    </xf>
    <xf numFmtId="3" fontId="21" fillId="23" borderId="7" xfId="2" applyNumberFormat="1" applyFont="1" applyFill="1" applyBorder="1" applyAlignment="1">
      <alignment horizontal="center"/>
    </xf>
    <xf numFmtId="3" fontId="1" fillId="0" borderId="6" xfId="3" applyNumberFormat="1" applyFont="1" applyFill="1" applyBorder="1" applyAlignment="1">
      <alignment horizontal="center"/>
    </xf>
    <xf numFmtId="3" fontId="1" fillId="0" borderId="0" xfId="3" applyNumberFormat="1" applyFont="1" applyFill="1" applyBorder="1" applyAlignment="1">
      <alignment horizontal="center"/>
    </xf>
    <xf numFmtId="3" fontId="21" fillId="23" borderId="7" xfId="3" applyNumberFormat="1" applyFont="1" applyFill="1" applyBorder="1" applyAlignment="1">
      <alignment horizontal="center"/>
    </xf>
    <xf numFmtId="3" fontId="1" fillId="0" borderId="0" xfId="3" applyNumberFormat="1" applyFont="1" applyFill="1" applyAlignment="1">
      <alignment horizontal="center"/>
    </xf>
    <xf numFmtId="3" fontId="88" fillId="0" borderId="6" xfId="3" applyNumberFormat="1" applyFont="1" applyFill="1" applyBorder="1" applyAlignment="1">
      <alignment horizontal="center"/>
    </xf>
    <xf numFmtId="3" fontId="62" fillId="27" borderId="26" xfId="2" applyNumberFormat="1" applyFont="1" applyFill="1" applyBorder="1" applyAlignment="1">
      <alignment horizontal="center"/>
    </xf>
    <xf numFmtId="3" fontId="21" fillId="23" borderId="30" xfId="2" applyNumberFormat="1" applyFont="1" applyFill="1" applyBorder="1" applyAlignment="1">
      <alignment horizontal="center"/>
    </xf>
    <xf numFmtId="3" fontId="62" fillId="23" borderId="8" xfId="2" applyNumberFormat="1" applyFont="1" applyFill="1" applyBorder="1" applyAlignment="1">
      <alignment horizontal="center"/>
    </xf>
    <xf numFmtId="37" fontId="1" fillId="0" borderId="0" xfId="3" applyNumberFormat="1" applyFont="1" applyFill="1" applyAlignment="1">
      <alignment horizontal="center"/>
    </xf>
    <xf numFmtId="37" fontId="6" fillId="0" borderId="0" xfId="3" applyNumberFormat="1" applyFont="1" applyFill="1" applyAlignment="1">
      <alignment horizontal="center"/>
    </xf>
    <xf numFmtId="37" fontId="1" fillId="0" borderId="6" xfId="3" applyNumberFormat="1" applyFont="1" applyFill="1" applyBorder="1" applyAlignment="1">
      <alignment horizontal="center"/>
    </xf>
    <xf numFmtId="37" fontId="1" fillId="0" borderId="0" xfId="3" applyNumberFormat="1" applyFont="1" applyFill="1" applyBorder="1" applyAlignment="1">
      <alignment horizontal="center"/>
    </xf>
    <xf numFmtId="37" fontId="21" fillId="23" borderId="7" xfId="3" applyNumberFormat="1" applyFont="1" applyFill="1" applyBorder="1" applyAlignment="1">
      <alignment horizontal="center"/>
    </xf>
    <xf numFmtId="3" fontId="39" fillId="0" borderId="6" xfId="27" applyNumberFormat="1" applyFont="1" applyFill="1" applyBorder="1" applyAlignment="1">
      <alignment horizontal="right" wrapText="1"/>
    </xf>
    <xf numFmtId="3" fontId="39" fillId="0" borderId="0" xfId="27" applyNumberFormat="1" applyFont="1" applyFill="1" applyBorder="1" applyAlignment="1">
      <alignment horizontal="right" wrapText="1"/>
    </xf>
    <xf numFmtId="3" fontId="39" fillId="0" borderId="1" xfId="24" applyNumberFormat="1" applyFont="1" applyFill="1" applyBorder="1" applyAlignment="1">
      <alignment horizontal="right" wrapText="1"/>
    </xf>
    <xf numFmtId="3" fontId="0" fillId="0" borderId="1" xfId="0" applyNumberFormat="1" applyFont="1" applyFill="1" applyBorder="1"/>
    <xf numFmtId="3" fontId="39" fillId="0" borderId="1" xfId="25" applyNumberFormat="1" applyFont="1" applyFill="1" applyBorder="1" applyAlignment="1">
      <alignment horizontal="right" wrapText="1"/>
    </xf>
    <xf numFmtId="3" fontId="39" fillId="0" borderId="2" xfId="25" applyNumberFormat="1" applyFont="1" applyFill="1" applyBorder="1" applyAlignment="1">
      <alignment horizontal="right" wrapText="1"/>
    </xf>
    <xf numFmtId="3" fontId="39" fillId="0" borderId="1" xfId="26" applyNumberFormat="1" applyFont="1" applyFill="1" applyBorder="1" applyAlignment="1">
      <alignment horizontal="right" wrapText="1"/>
    </xf>
    <xf numFmtId="0" fontId="12" fillId="9" borderId="0" xfId="38" applyFont="1" applyFill="1" applyAlignment="1">
      <alignment horizontal="center" vertical="top"/>
    </xf>
    <xf numFmtId="0" fontId="12" fillId="9" borderId="0" xfId="38" applyFont="1" applyFill="1" applyAlignment="1">
      <alignment horizontal="center"/>
    </xf>
    <xf numFmtId="0" fontId="55" fillId="0" borderId="0" xfId="2" applyFont="1" applyAlignment="1">
      <alignment wrapText="1"/>
    </xf>
    <xf numFmtId="0" fontId="66" fillId="7" borderId="3" xfId="2" applyFont="1" applyFill="1" applyBorder="1" applyAlignment="1">
      <alignment horizontal="center" wrapText="1"/>
    </xf>
    <xf numFmtId="0" fontId="66" fillId="7" borderId="4" xfId="2" applyFont="1" applyFill="1" applyBorder="1" applyAlignment="1">
      <alignment horizontal="center" wrapText="1"/>
    </xf>
    <xf numFmtId="0" fontId="66" fillId="7" borderId="5" xfId="2" applyFont="1" applyFill="1" applyBorder="1" applyAlignment="1">
      <alignment horizontal="center" wrapText="1"/>
    </xf>
    <xf numFmtId="0" fontId="66" fillId="7" borderId="0" xfId="2" applyFont="1" applyFill="1" applyAlignment="1">
      <alignment horizontal="center" vertical="center" wrapText="1"/>
    </xf>
    <xf numFmtId="0" fontId="56" fillId="0" borderId="0" xfId="2" applyFont="1" applyFill="1" applyAlignment="1">
      <alignment horizontal="center"/>
    </xf>
    <xf numFmtId="0" fontId="8" fillId="0" borderId="1" xfId="2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3" fillId="26" borderId="51" xfId="34" applyFont="1" applyFill="1" applyBorder="1" applyAlignment="1">
      <alignment horizontal="center"/>
    </xf>
    <xf numFmtId="0" fontId="83" fillId="6" borderId="51" xfId="34" applyFont="1" applyFill="1" applyBorder="1" applyAlignment="1">
      <alignment horizontal="center"/>
    </xf>
    <xf numFmtId="0" fontId="79" fillId="8" borderId="0" xfId="34" applyFont="1" applyFill="1" applyAlignment="1">
      <alignment horizontal="center" vertical="center"/>
    </xf>
    <xf numFmtId="0" fontId="79" fillId="48" borderId="0" xfId="34" applyFont="1" applyFill="1" applyAlignment="1">
      <alignment horizontal="center" vertical="center"/>
    </xf>
    <xf numFmtId="0" fontId="79" fillId="47" borderId="0" xfId="34" applyFont="1" applyFill="1" applyAlignment="1">
      <alignment horizontal="center" vertical="center"/>
    </xf>
    <xf numFmtId="0" fontId="66" fillId="7" borderId="0" xfId="2" applyFont="1" applyFill="1" applyAlignment="1">
      <alignment horizontal="center" wrapText="1"/>
    </xf>
    <xf numFmtId="0" fontId="54" fillId="8" borderId="0" xfId="2" applyFont="1" applyFill="1" applyAlignment="1">
      <alignment horizontal="center" vertical="center"/>
    </xf>
    <xf numFmtId="0" fontId="60" fillId="23" borderId="1" xfId="2" applyFont="1" applyFill="1" applyBorder="1" applyAlignment="1">
      <alignment horizontal="center" vertical="center"/>
    </xf>
    <xf numFmtId="0" fontId="59" fillId="23" borderId="1" xfId="2" applyFont="1" applyFill="1" applyBorder="1" applyAlignment="1">
      <alignment horizontal="center" vertical="center"/>
    </xf>
    <xf numFmtId="0" fontId="52" fillId="8" borderId="0" xfId="0" applyFont="1" applyFill="1" applyAlignment="1">
      <alignment horizontal="center" vertical="center" wrapText="1"/>
    </xf>
    <xf numFmtId="167" fontId="4" fillId="23" borderId="2" xfId="0" applyNumberFormat="1" applyFont="1" applyFill="1" applyBorder="1" applyAlignment="1">
      <alignment horizontal="center" vertical="center" wrapText="1"/>
    </xf>
    <xf numFmtId="167" fontId="4" fillId="6" borderId="2" xfId="0" applyNumberFormat="1" applyFont="1" applyFill="1" applyBorder="1" applyAlignment="1">
      <alignment horizontal="center" vertical="center" wrapText="1"/>
    </xf>
    <xf numFmtId="167" fontId="4" fillId="27" borderId="2" xfId="0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65" fillId="7" borderId="3" xfId="2" applyFont="1" applyFill="1" applyBorder="1" applyAlignment="1">
      <alignment horizontal="center" wrapText="1"/>
    </xf>
    <xf numFmtId="0" fontId="65" fillId="7" borderId="4" xfId="2" applyFont="1" applyFill="1" applyBorder="1" applyAlignment="1">
      <alignment horizontal="center" wrapText="1"/>
    </xf>
    <xf numFmtId="0" fontId="65" fillId="7" borderId="5" xfId="2" applyFont="1" applyFill="1" applyBorder="1" applyAlignment="1">
      <alignment horizontal="center" wrapText="1"/>
    </xf>
    <xf numFmtId="0" fontId="65" fillId="7" borderId="0" xfId="2" applyFont="1" applyFill="1" applyAlignment="1">
      <alignment horizontal="center" vertical="center" wrapText="1"/>
    </xf>
    <xf numFmtId="0" fontId="61" fillId="0" borderId="0" xfId="2" applyFont="1" applyFill="1" applyAlignment="1">
      <alignment horizontal="center"/>
    </xf>
    <xf numFmtId="0" fontId="8" fillId="0" borderId="0" xfId="2" applyFont="1" applyAlignment="1">
      <alignment wrapText="1"/>
    </xf>
    <xf numFmtId="0" fontId="9" fillId="0" borderId="0" xfId="0" applyFont="1" applyAlignment="1">
      <alignment wrapText="1"/>
    </xf>
    <xf numFmtId="0" fontId="54" fillId="8" borderId="0" xfId="4" applyFont="1" applyFill="1" applyAlignment="1">
      <alignment horizontal="center" vertical="center"/>
    </xf>
    <xf numFmtId="0" fontId="63" fillId="9" borderId="38" xfId="6" applyFont="1" applyFill="1" applyBorder="1" applyAlignment="1">
      <alignment horizontal="center" wrapText="1"/>
    </xf>
    <xf numFmtId="0" fontId="63" fillId="9" borderId="0" xfId="6" applyFont="1" applyFill="1" applyBorder="1" applyAlignment="1">
      <alignment horizontal="center" wrapText="1"/>
    </xf>
    <xf numFmtId="0" fontId="63" fillId="9" borderId="39" xfId="6" applyFont="1" applyFill="1" applyBorder="1" applyAlignment="1">
      <alignment horizontal="center" wrapText="1"/>
    </xf>
    <xf numFmtId="0" fontId="54" fillId="8" borderId="0" xfId="8" applyFont="1" applyFill="1" applyBorder="1" applyAlignment="1">
      <alignment horizontal="center" vertical="center"/>
    </xf>
    <xf numFmtId="0" fontId="27" fillId="26" borderId="7" xfId="4" applyFont="1" applyFill="1" applyBorder="1" applyAlignment="1">
      <alignment horizontal="center"/>
    </xf>
    <xf numFmtId="0" fontId="27" fillId="26" borderId="30" xfId="4" applyFont="1" applyFill="1" applyBorder="1" applyAlignment="1">
      <alignment horizontal="center"/>
    </xf>
    <xf numFmtId="0" fontId="27" fillId="26" borderId="8" xfId="4" applyFont="1" applyFill="1" applyBorder="1" applyAlignment="1">
      <alignment horizontal="center"/>
    </xf>
    <xf numFmtId="0" fontId="27" fillId="6" borderId="7" xfId="5" applyFont="1" applyFill="1" applyBorder="1" applyAlignment="1">
      <alignment horizontal="center"/>
    </xf>
    <xf numFmtId="0" fontId="27" fillId="6" borderId="30" xfId="5" applyFont="1" applyFill="1" applyBorder="1" applyAlignment="1">
      <alignment horizontal="center"/>
    </xf>
    <xf numFmtId="0" fontId="27" fillId="6" borderId="8" xfId="5" applyFont="1" applyFill="1" applyBorder="1" applyAlignment="1">
      <alignment horizontal="center"/>
    </xf>
    <xf numFmtId="0" fontId="27" fillId="4" borderId="7" xfId="6" applyFont="1" applyBorder="1" applyAlignment="1">
      <alignment horizontal="center"/>
    </xf>
    <xf numFmtId="0" fontId="27" fillId="4" borderId="30" xfId="6" applyFont="1" applyBorder="1" applyAlignment="1">
      <alignment horizontal="center"/>
    </xf>
    <xf numFmtId="0" fontId="27" fillId="4" borderId="8" xfId="6" applyFont="1" applyBorder="1" applyAlignment="1">
      <alignment horizontal="center"/>
    </xf>
    <xf numFmtId="0" fontId="27" fillId="23" borderId="7" xfId="12" applyFont="1" applyFill="1" applyBorder="1" applyAlignment="1">
      <alignment horizontal="center"/>
    </xf>
    <xf numFmtId="0" fontId="27" fillId="23" borderId="30" xfId="12" applyFont="1" applyFill="1" applyBorder="1" applyAlignment="1">
      <alignment horizontal="center"/>
    </xf>
    <xf numFmtId="0" fontId="27" fillId="23" borderId="8" xfId="12" applyFont="1" applyFill="1" applyBorder="1" applyAlignment="1">
      <alignment horizontal="center"/>
    </xf>
    <xf numFmtId="0" fontId="65" fillId="7" borderId="3" xfId="2" applyFont="1" applyFill="1" applyBorder="1" applyAlignment="1">
      <alignment horizontal="center" vertical="center" wrapText="1"/>
    </xf>
    <xf numFmtId="0" fontId="65" fillId="7" borderId="4" xfId="2" applyFont="1" applyFill="1" applyBorder="1" applyAlignment="1">
      <alignment horizontal="center" vertical="center" wrapText="1"/>
    </xf>
    <xf numFmtId="0" fontId="65" fillId="7" borderId="5" xfId="2" applyFont="1" applyFill="1" applyBorder="1" applyAlignment="1">
      <alignment horizontal="center" vertical="center" wrapText="1"/>
    </xf>
    <xf numFmtId="0" fontId="61" fillId="7" borderId="0" xfId="2" applyFont="1" applyFill="1" applyAlignment="1">
      <alignment horizontal="center" vertical="center" wrapText="1"/>
    </xf>
    <xf numFmtId="0" fontId="54" fillId="8" borderId="0" xfId="6" applyFont="1" applyFill="1" applyBorder="1" applyAlignment="1">
      <alignment horizontal="center" vertical="center"/>
    </xf>
    <xf numFmtId="0" fontId="34" fillId="28" borderId="3" xfId="5" applyFont="1" applyFill="1" applyBorder="1" applyAlignment="1">
      <alignment horizontal="center"/>
    </xf>
    <xf numFmtId="0" fontId="34" fillId="28" borderId="4" xfId="5" applyFont="1" applyFill="1" applyBorder="1" applyAlignment="1">
      <alignment horizontal="center"/>
    </xf>
    <xf numFmtId="0" fontId="34" fillId="28" borderId="5" xfId="5" applyFont="1" applyFill="1" applyBorder="1" applyAlignment="1">
      <alignment horizontal="center"/>
    </xf>
    <xf numFmtId="0" fontId="27" fillId="24" borderId="3" xfId="4" applyFont="1" applyFill="1" applyBorder="1" applyAlignment="1">
      <alignment horizontal="center"/>
    </xf>
    <xf numFmtId="0" fontId="27" fillId="24" borderId="4" xfId="4" applyFont="1" applyFill="1" applyBorder="1" applyAlignment="1">
      <alignment horizontal="center"/>
    </xf>
    <xf numFmtId="0" fontId="27" fillId="24" borderId="5" xfId="4" applyFont="1" applyFill="1" applyBorder="1" applyAlignment="1">
      <alignment horizontal="center"/>
    </xf>
    <xf numFmtId="0" fontId="27" fillId="27" borderId="3" xfId="7" applyFont="1" applyFill="1" applyBorder="1" applyAlignment="1">
      <alignment horizontal="center"/>
    </xf>
    <xf numFmtId="0" fontId="27" fillId="27" borderId="4" xfId="7" applyFont="1" applyFill="1" applyBorder="1" applyAlignment="1">
      <alignment horizontal="center"/>
    </xf>
    <xf numFmtId="0" fontId="27" fillId="27" borderId="5" xfId="7" applyFont="1" applyFill="1" applyBorder="1" applyAlignment="1">
      <alignment horizontal="center"/>
    </xf>
    <xf numFmtId="0" fontId="27" fillId="9" borderId="3" xfId="18" applyFont="1" applyFill="1" applyBorder="1" applyAlignment="1">
      <alignment horizontal="center"/>
    </xf>
    <xf numFmtId="0" fontId="27" fillId="9" borderId="4" xfId="18" applyFont="1" applyFill="1" applyBorder="1" applyAlignment="1">
      <alignment horizontal="center"/>
    </xf>
    <xf numFmtId="0" fontId="27" fillId="9" borderId="5" xfId="18" applyFont="1" applyFill="1" applyBorder="1" applyAlignment="1">
      <alignment horizontal="center"/>
    </xf>
    <xf numFmtId="0" fontId="27" fillId="31" borderId="3" xfId="16" applyFont="1" applyFill="1" applyBorder="1" applyAlignment="1">
      <alignment horizontal="center"/>
    </xf>
    <xf numFmtId="0" fontId="27" fillId="31" borderId="4" xfId="16" applyFont="1" applyFill="1" applyBorder="1" applyAlignment="1">
      <alignment horizontal="center"/>
    </xf>
    <xf numFmtId="0" fontId="27" fillId="31" borderId="5" xfId="16" applyFont="1" applyFill="1" applyBorder="1" applyAlignment="1">
      <alignment horizontal="center"/>
    </xf>
    <xf numFmtId="0" fontId="10" fillId="0" borderId="0" xfId="2" applyFont="1" applyFill="1" applyAlignment="1">
      <alignment horizontal="center"/>
    </xf>
    <xf numFmtId="0" fontId="54" fillId="8" borderId="0" xfId="2" applyFont="1" applyFill="1" applyBorder="1" applyAlignment="1">
      <alignment horizontal="center" vertical="center"/>
    </xf>
    <xf numFmtId="0" fontId="5" fillId="26" borderId="7" xfId="12" applyFont="1" applyFill="1" applyBorder="1" applyAlignment="1">
      <alignment horizontal="center" vertical="center"/>
    </xf>
    <xf numFmtId="0" fontId="5" fillId="26" borderId="30" xfId="12" applyFont="1" applyFill="1" applyBorder="1" applyAlignment="1">
      <alignment horizontal="center" vertical="center"/>
    </xf>
    <xf numFmtId="0" fontId="5" fillId="26" borderId="8" xfId="12" applyFont="1" applyFill="1" applyBorder="1" applyAlignment="1">
      <alignment horizontal="center" vertical="center"/>
    </xf>
    <xf numFmtId="0" fontId="5" fillId="27" borderId="7" xfId="5" applyFont="1" applyFill="1" applyBorder="1" applyAlignment="1">
      <alignment horizontal="center" vertical="center"/>
    </xf>
    <xf numFmtId="0" fontId="5" fillId="27" borderId="30" xfId="5" applyFont="1" applyFill="1" applyBorder="1" applyAlignment="1">
      <alignment horizontal="center" vertical="center"/>
    </xf>
    <xf numFmtId="0" fontId="5" fillId="27" borderId="8" xfId="5" applyFont="1" applyFill="1" applyBorder="1" applyAlignment="1">
      <alignment horizontal="center" vertical="center"/>
    </xf>
    <xf numFmtId="0" fontId="5" fillId="9" borderId="7" xfId="19" applyFont="1" applyFill="1" applyBorder="1" applyAlignment="1">
      <alignment horizontal="center" vertical="center"/>
    </xf>
    <xf numFmtId="0" fontId="5" fillId="9" borderId="30" xfId="19" applyFont="1" applyFill="1" applyBorder="1" applyAlignment="1">
      <alignment horizontal="center" vertical="center"/>
    </xf>
    <xf numFmtId="0" fontId="5" fillId="9" borderId="8" xfId="19" applyFont="1" applyFill="1" applyBorder="1" applyAlignment="1">
      <alignment horizontal="center" vertical="center"/>
    </xf>
    <xf numFmtId="0" fontId="5" fillId="30" borderId="7" xfId="20" applyFont="1" applyFill="1" applyBorder="1" applyAlignment="1">
      <alignment horizontal="center" vertical="center"/>
    </xf>
    <xf numFmtId="0" fontId="5" fillId="30" borderId="30" xfId="20" applyFont="1" applyFill="1" applyBorder="1" applyAlignment="1">
      <alignment horizontal="center" vertical="center"/>
    </xf>
    <xf numFmtId="0" fontId="5" fillId="30" borderId="8" xfId="20" applyFont="1" applyFill="1" applyBorder="1" applyAlignment="1">
      <alignment horizontal="center" vertical="center"/>
    </xf>
    <xf numFmtId="0" fontId="5" fillId="31" borderId="7" xfId="16" applyFont="1" applyFill="1" applyBorder="1" applyAlignment="1">
      <alignment horizontal="center" vertical="center"/>
    </xf>
    <xf numFmtId="0" fontId="5" fillId="31" borderId="30" xfId="16" applyFont="1" applyFill="1" applyBorder="1" applyAlignment="1">
      <alignment horizontal="center" vertical="center"/>
    </xf>
    <xf numFmtId="0" fontId="5" fillId="31" borderId="8" xfId="16" applyFont="1" applyFill="1" applyBorder="1" applyAlignment="1">
      <alignment horizontal="center" vertical="center"/>
    </xf>
    <xf numFmtId="0" fontId="4" fillId="28" borderId="41" xfId="6" applyFont="1" applyFill="1" applyBorder="1" applyAlignment="1">
      <alignment horizontal="center" vertical="center"/>
    </xf>
    <xf numFmtId="0" fontId="4" fillId="28" borderId="42" xfId="6" applyFont="1" applyFill="1" applyBorder="1" applyAlignment="1">
      <alignment horizontal="center" vertical="center"/>
    </xf>
    <xf numFmtId="0" fontId="4" fillId="28" borderId="43" xfId="6" applyFont="1" applyFill="1" applyBorder="1" applyAlignment="1">
      <alignment horizontal="center" vertical="center"/>
    </xf>
    <xf numFmtId="0" fontId="86" fillId="8" borderId="0" xfId="4" applyFont="1" applyFill="1" applyAlignment="1">
      <alignment horizontal="center" vertical="center"/>
    </xf>
    <xf numFmtId="0" fontId="21" fillId="26" borderId="7" xfId="6" applyFont="1" applyFill="1" applyBorder="1" applyAlignment="1">
      <alignment horizontal="center" vertical="center"/>
    </xf>
    <xf numFmtId="0" fontId="21" fillId="26" borderId="30" xfId="6" applyFont="1" applyFill="1" applyBorder="1" applyAlignment="1">
      <alignment horizontal="center" vertical="center"/>
    </xf>
    <xf numFmtId="0" fontId="5" fillId="26" borderId="8" xfId="6" applyFont="1" applyFill="1" applyBorder="1" applyAlignment="1">
      <alignment horizontal="center" vertical="center"/>
    </xf>
    <xf numFmtId="0" fontId="21" fillId="27" borderId="0" xfId="20" applyFont="1" applyFill="1" applyAlignment="1">
      <alignment horizontal="center" vertical="center"/>
    </xf>
    <xf numFmtId="0" fontId="5" fillId="27" borderId="0" xfId="20" applyFont="1" applyFill="1" applyAlignment="1">
      <alignment horizontal="center" vertical="center"/>
    </xf>
    <xf numFmtId="0" fontId="21" fillId="9" borderId="0" xfId="17" applyFont="1" applyFill="1" applyAlignment="1">
      <alignment horizontal="center" vertical="center"/>
    </xf>
    <xf numFmtId="0" fontId="5" fillId="9" borderId="0" xfId="17" applyFont="1" applyFill="1" applyAlignment="1">
      <alignment horizontal="center" vertical="center"/>
    </xf>
    <xf numFmtId="0" fontId="21" fillId="30" borderId="0" xfId="21" applyFont="1" applyFill="1" applyAlignment="1">
      <alignment horizontal="center" vertical="center"/>
    </xf>
    <xf numFmtId="0" fontId="5" fillId="30" borderId="0" xfId="21" applyFont="1" applyFill="1" applyAlignment="1">
      <alignment horizontal="center" vertical="center"/>
    </xf>
    <xf numFmtId="0" fontId="21" fillId="31" borderId="0" xfId="11" applyFont="1" applyFill="1" applyAlignment="1">
      <alignment horizontal="center" vertical="center"/>
    </xf>
    <xf numFmtId="0" fontId="5" fillId="31" borderId="0" xfId="11" applyFont="1" applyFill="1" applyAlignment="1">
      <alignment horizontal="center" vertical="center"/>
    </xf>
    <xf numFmtId="170" fontId="19" fillId="16" borderId="28" xfId="15" applyNumberFormat="1" applyFont="1" applyBorder="1" applyAlignment="1">
      <alignment horizontal="center" vertical="center"/>
    </xf>
    <xf numFmtId="170" fontId="5" fillId="16" borderId="29" xfId="15" applyNumberFormat="1" applyFont="1" applyBorder="1" applyAlignment="1">
      <alignment horizontal="center" vertical="center"/>
    </xf>
    <xf numFmtId="0" fontId="89" fillId="8" borderId="0" xfId="4" applyFont="1" applyFill="1" applyAlignment="1">
      <alignment horizontal="center" vertical="center"/>
    </xf>
    <xf numFmtId="0" fontId="21" fillId="24" borderId="0" xfId="14" applyFont="1" applyFill="1" applyAlignment="1">
      <alignment horizontal="center"/>
    </xf>
    <xf numFmtId="0" fontId="21" fillId="27" borderId="0" xfId="15" applyFont="1" applyFill="1" applyAlignment="1">
      <alignment horizontal="center"/>
    </xf>
    <xf numFmtId="0" fontId="41" fillId="9" borderId="0" xfId="5" applyFont="1" applyFill="1" applyAlignment="1">
      <alignment horizontal="center"/>
    </xf>
    <xf numFmtId="0" fontId="21" fillId="30" borderId="35" xfId="10" applyFont="1" applyFill="1" applyBorder="1" applyAlignment="1">
      <alignment horizontal="center"/>
    </xf>
    <xf numFmtId="0" fontId="21" fillId="31" borderId="0" xfId="17" applyFont="1" applyFill="1" applyAlignment="1">
      <alignment horizontal="center"/>
    </xf>
    <xf numFmtId="0" fontId="19" fillId="28" borderId="28" xfId="13" applyFont="1" applyFill="1" applyBorder="1" applyAlignment="1">
      <alignment horizontal="center"/>
    </xf>
    <xf numFmtId="0" fontId="5" fillId="24" borderId="16" xfId="11" applyFont="1" applyFill="1" applyBorder="1" applyAlignment="1">
      <alignment horizontal="center"/>
    </xf>
    <xf numFmtId="0" fontId="5" fillId="27" borderId="16" xfId="15" applyFont="1" applyFill="1" applyBorder="1" applyAlignment="1">
      <alignment horizontal="center"/>
    </xf>
    <xf numFmtId="0" fontId="5" fillId="9" borderId="16" xfId="14" applyFont="1" applyFill="1" applyBorder="1" applyAlignment="1">
      <alignment horizontal="center"/>
    </xf>
    <xf numFmtId="0" fontId="5" fillId="30" borderId="16" xfId="20" applyFont="1" applyFill="1" applyBorder="1" applyAlignment="1">
      <alignment horizontal="center"/>
    </xf>
    <xf numFmtId="0" fontId="5" fillId="31" borderId="16" xfId="17" applyFont="1" applyFill="1" applyBorder="1" applyAlignment="1">
      <alignment horizontal="center"/>
    </xf>
    <xf numFmtId="0" fontId="19" fillId="28" borderId="7" xfId="5" applyFont="1" applyFill="1" applyBorder="1" applyAlignment="1">
      <alignment horizontal="center"/>
    </xf>
    <xf numFmtId="0" fontId="19" fillId="28" borderId="30" xfId="5" applyFont="1" applyFill="1" applyBorder="1" applyAlignment="1">
      <alignment horizontal="center"/>
    </xf>
    <xf numFmtId="0" fontId="19" fillId="28" borderId="8" xfId="5" applyFont="1" applyFill="1" applyBorder="1" applyAlignment="1">
      <alignment horizontal="center"/>
    </xf>
    <xf numFmtId="0" fontId="4" fillId="31" borderId="30" xfId="6" applyFont="1" applyFill="1" applyBorder="1" applyAlignment="1">
      <alignment horizontal="center" vertical="center" wrapText="1"/>
    </xf>
    <xf numFmtId="0" fontId="4" fillId="31" borderId="8" xfId="6" applyFont="1" applyFill="1" applyBorder="1" applyAlignment="1">
      <alignment horizontal="center" vertical="center" wrapText="1"/>
    </xf>
    <xf numFmtId="0" fontId="54" fillId="8" borderId="19" xfId="34" applyFont="1" applyFill="1" applyBorder="1" applyAlignment="1">
      <alignment horizontal="center" vertical="center"/>
    </xf>
    <xf numFmtId="0" fontId="54" fillId="8" borderId="0" xfId="34" applyFont="1" applyFill="1" applyBorder="1" applyAlignment="1">
      <alignment horizontal="center" vertical="center"/>
    </xf>
    <xf numFmtId="0" fontId="54" fillId="8" borderId="23" xfId="34" applyFont="1" applyFill="1" applyBorder="1" applyAlignment="1">
      <alignment horizontal="center" vertical="center"/>
    </xf>
    <xf numFmtId="0" fontId="21" fillId="24" borderId="0" xfId="14" applyFont="1" applyFill="1" applyAlignment="1">
      <alignment horizontal="center" vertical="center"/>
    </xf>
    <xf numFmtId="0" fontId="21" fillId="27" borderId="0" xfId="15" applyFont="1" applyFill="1" applyAlignment="1">
      <alignment horizontal="center" vertical="center"/>
    </xf>
    <xf numFmtId="0" fontId="21" fillId="9" borderId="0" xfId="5" applyFont="1" applyFill="1" applyAlignment="1">
      <alignment horizontal="center" vertical="center"/>
    </xf>
    <xf numFmtId="0" fontId="21" fillId="30" borderId="12" xfId="10" applyFont="1" applyFill="1" applyAlignment="1">
      <alignment horizontal="center" vertical="center"/>
    </xf>
    <xf numFmtId="0" fontId="21" fillId="31" borderId="0" xfId="17" applyFont="1" applyFill="1" applyAlignment="1">
      <alignment horizontal="center" vertical="center"/>
    </xf>
    <xf numFmtId="0" fontId="21" fillId="28" borderId="17" xfId="13" applyFont="1" applyFill="1" applyBorder="1" applyAlignment="1">
      <alignment horizontal="center" vertical="center"/>
    </xf>
    <xf numFmtId="0" fontId="4" fillId="28" borderId="7" xfId="4" applyFont="1" applyFill="1" applyBorder="1" applyAlignment="1">
      <alignment horizontal="center" vertical="center" wrapText="1"/>
    </xf>
    <xf numFmtId="0" fontId="4" fillId="28" borderId="30" xfId="4" applyFont="1" applyFill="1" applyBorder="1" applyAlignment="1">
      <alignment horizontal="center" vertical="center" wrapText="1"/>
    </xf>
    <xf numFmtId="0" fontId="4" fillId="24" borderId="30" xfId="6" applyFont="1" applyFill="1" applyBorder="1" applyAlignment="1">
      <alignment horizontal="center" vertical="center" wrapText="1"/>
    </xf>
    <xf numFmtId="0" fontId="4" fillId="27" borderId="30" xfId="5" applyFont="1" applyFill="1" applyBorder="1" applyAlignment="1">
      <alignment horizontal="center" vertical="center" wrapText="1"/>
    </xf>
    <xf numFmtId="0" fontId="4" fillId="9" borderId="30" xfId="6" applyFont="1" applyFill="1" applyBorder="1" applyAlignment="1">
      <alignment horizontal="center" vertical="center" wrapText="1"/>
    </xf>
    <xf numFmtId="0" fontId="4" fillId="30" borderId="30" xfId="4" applyFont="1" applyFill="1" applyBorder="1" applyAlignment="1">
      <alignment horizontal="center" vertical="center" wrapText="1"/>
    </xf>
    <xf numFmtId="0" fontId="66" fillId="7" borderId="0" xfId="2" applyFont="1" applyFill="1" applyBorder="1" applyAlignment="1">
      <alignment horizontal="center" vertical="center" wrapText="1"/>
    </xf>
    <xf numFmtId="0" fontId="56" fillId="0" borderId="0" xfId="2" applyFont="1" applyFill="1" applyAlignment="1">
      <alignment horizontal="center" vertical="center"/>
    </xf>
    <xf numFmtId="0" fontId="55" fillId="0" borderId="0" xfId="2" applyFont="1" applyAlignment="1">
      <alignment vertical="center" wrapText="1"/>
    </xf>
    <xf numFmtId="0" fontId="54" fillId="8" borderId="0" xfId="36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66" fillId="7" borderId="23" xfId="2" applyFont="1" applyFill="1" applyBorder="1" applyAlignment="1">
      <alignment horizontal="center" vertical="center" wrapText="1"/>
    </xf>
    <xf numFmtId="0" fontId="54" fillId="8" borderId="3" xfId="2" applyFont="1" applyFill="1" applyBorder="1" applyAlignment="1">
      <alignment horizontal="center" vertical="center"/>
    </xf>
    <xf numFmtId="0" fontId="54" fillId="8" borderId="4" xfId="2" applyFont="1" applyFill="1" applyBorder="1" applyAlignment="1">
      <alignment horizontal="center" vertical="center"/>
    </xf>
    <xf numFmtId="0" fontId="54" fillId="8" borderId="5" xfId="2" applyFont="1" applyFill="1" applyBorder="1" applyAlignment="1">
      <alignment horizontal="center" vertical="center"/>
    </xf>
    <xf numFmtId="0" fontId="34" fillId="8" borderId="0" xfId="2" applyFont="1" applyFill="1" applyAlignment="1">
      <alignment horizontal="center" vertical="center"/>
    </xf>
    <xf numFmtId="0" fontId="34" fillId="8" borderId="7" xfId="2" applyFont="1" applyFill="1" applyBorder="1" applyAlignment="1">
      <alignment horizontal="center" vertical="center"/>
    </xf>
    <xf numFmtId="0" fontId="34" fillId="8" borderId="30" xfId="2" applyFont="1" applyFill="1" applyBorder="1" applyAlignment="1">
      <alignment horizontal="center" vertical="center"/>
    </xf>
    <xf numFmtId="0" fontId="27" fillId="23" borderId="0" xfId="2" applyFont="1" applyFill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2" applyFont="1" applyFill="1" applyAlignment="1">
      <alignment horizontal="center" vertical="center" wrapText="1"/>
    </xf>
    <xf numFmtId="0" fontId="34" fillId="28" borderId="0" xfId="2" applyFont="1" applyFill="1" applyBorder="1" applyAlignment="1">
      <alignment horizontal="center" vertical="center"/>
    </xf>
    <xf numFmtId="0" fontId="34" fillId="28" borderId="57" xfId="2" applyFont="1" applyFill="1" applyBorder="1" applyAlignment="1">
      <alignment horizontal="center" vertical="center"/>
    </xf>
    <xf numFmtId="0" fontId="34" fillId="28" borderId="58" xfId="2" applyFont="1" applyFill="1" applyBorder="1" applyAlignment="1">
      <alignment horizontal="center" vertical="center"/>
    </xf>
    <xf numFmtId="0" fontId="34" fillId="28" borderId="26" xfId="2" applyFont="1" applyFill="1" applyBorder="1" applyAlignment="1">
      <alignment horizontal="center" vertical="center"/>
    </xf>
    <xf numFmtId="0" fontId="54" fillId="8" borderId="59" xfId="2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</cellXfs>
  <cellStyles count="39">
    <cellStyle name="20% - Accent5" xfId="18" builtinId="46"/>
    <cellStyle name="40% - Accent1" xfId="12" builtinId="31"/>
    <cellStyle name="60% - Accent4" xfId="16" builtinId="44"/>
    <cellStyle name="60% - Accent5" xfId="19" builtinId="48"/>
    <cellStyle name="60% - Accent6" xfId="21" builtinId="52"/>
    <cellStyle name="Accent1" xfId="11" builtinId="29"/>
    <cellStyle name="Accent2" xfId="13" builtinId="33"/>
    <cellStyle name="Accent3" xfId="14" builtinId="37"/>
    <cellStyle name="Accent4" xfId="15" builtinId="41"/>
    <cellStyle name="Accent5" xfId="17" builtinId="45"/>
    <cellStyle name="Accent6" xfId="20" builtinId="49"/>
    <cellStyle name="Bad" xfId="5" builtinId="27"/>
    <cellStyle name="Comma" xfId="3" builtinId="3"/>
    <cellStyle name="Comma 2" xfId="37"/>
    <cellStyle name="Good" xfId="4" builtinId="26"/>
    <cellStyle name="Input" xfId="7" builtinId="20"/>
    <cellStyle name="Linked Cell" xfId="9" builtinId="24"/>
    <cellStyle name="Neutral" xfId="6" builtinId="28"/>
    <cellStyle name="Normal" xfId="0" builtinId="0"/>
    <cellStyle name="Normal 2 2" xfId="38"/>
    <cellStyle name="Normal 2 3" xfId="36"/>
    <cellStyle name="Normal 2 4" xfId="2"/>
    <cellStyle name="Normal 3" xfId="22"/>
    <cellStyle name="Normal 4" xfId="34"/>
    <cellStyle name="Normal_2018-TK-4 Active-Cancelled-MC" xfId="27"/>
    <cellStyle name="Normal_Sheet2" xfId="24"/>
    <cellStyle name="Normal_Sheet3" xfId="25"/>
    <cellStyle name="Normal_Sheet4" xfId="26"/>
    <cellStyle name="Normal_Sheet5" xfId="23"/>
    <cellStyle name="Normal_Table 11 FY18-time-credits" xfId="35"/>
    <cellStyle name="Normal_TK4" xfId="32"/>
    <cellStyle name="Normal_TK4-DL" xfId="31"/>
    <cellStyle name="Normal_TK4-GT" xfId="28"/>
    <cellStyle name="Normal_TK4-RV" xfId="29"/>
    <cellStyle name="Normal_TK4-TS" xfId="30"/>
    <cellStyle name="Normal_TK5-AllMC" xfId="33"/>
    <cellStyle name="Note" xfId="10" builtinId="10"/>
    <cellStyle name="Output" xfId="8" builtinId="21"/>
    <cellStyle name="Percent" xfId="1" builtinId="5"/>
  </cellStyles>
  <dxfs count="0"/>
  <tableStyles count="0" defaultTableStyle="TableStyleMedium2" defaultPivotStyle="PivotStyleLight16"/>
  <colors>
    <mruColors>
      <color rgb="FFF2F0F6"/>
      <color rgb="FFFFF5C9"/>
      <color rgb="FFFFEB9C"/>
      <color rgb="FF5619AF"/>
      <color rgb="FFF4F7ED"/>
      <color rgb="FFFFD44B"/>
      <color rgb="FFF79646"/>
      <color rgb="FFF9E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theme" Target="theme/theme1.xml"/><Relationship Id="rId35" Type="http://schemas.openxmlformats.org/officeDocument/2006/relationships/styles" Target="styles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0</xdr:rowOff>
    </xdr:from>
    <xdr:to>
      <xdr:col>16</xdr:col>
      <xdr:colOff>491907</xdr:colOff>
      <xdr:row>85</xdr:row>
      <xdr:rowOff>38099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0"/>
          <a:ext cx="10150257" cy="158495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15</xdr:row>
      <xdr:rowOff>9526</xdr:rowOff>
    </xdr:from>
    <xdr:to>
      <xdr:col>8</xdr:col>
      <xdr:colOff>0</xdr:colOff>
      <xdr:row>21</xdr:row>
      <xdr:rowOff>57150</xdr:rowOff>
    </xdr:to>
    <xdr:sp macro="" textlink="">
      <xdr:nvSpPr>
        <xdr:cNvPr id="2" name="TextBox 1"/>
        <xdr:cNvSpPr txBox="1"/>
      </xdr:nvSpPr>
      <xdr:spPr>
        <a:xfrm>
          <a:off x="1905000" y="3352801"/>
          <a:ext cx="3057525" cy="1190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The number of students </a:t>
          </a:r>
          <a:r>
            <a:rPr lang="en-US" sz="1100" baseline="0">
              <a:latin typeface="+mn-lt"/>
              <a:cs typeface="Arial" panose="020B0604020202020204" pitchFamily="34" charset="0"/>
            </a:rPr>
            <a:t>enrolled in a given fiscal year and transferred to a four-yuear institution during that year or the subsequent fall semester--organized by students' academic program of study at Montgomery College.</a:t>
          </a:r>
          <a:endParaRPr lang="en-US" sz="110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28575</xdr:rowOff>
    </xdr:from>
    <xdr:to>
      <xdr:col>8</xdr:col>
      <xdr:colOff>28575</xdr:colOff>
      <xdr:row>22</xdr:row>
      <xdr:rowOff>76199</xdr:rowOff>
    </xdr:to>
    <xdr:sp macro="" textlink="">
      <xdr:nvSpPr>
        <xdr:cNvPr id="3" name="TextBox 2"/>
        <xdr:cNvSpPr txBox="1"/>
      </xdr:nvSpPr>
      <xdr:spPr>
        <a:xfrm>
          <a:off x="1323975" y="3133725"/>
          <a:ext cx="3057525" cy="1381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The number of students</a:t>
          </a:r>
          <a:r>
            <a:rPr lang="en-US" sz="1100" baseline="0">
              <a:latin typeface="+mn-lt"/>
              <a:cs typeface="Arial" panose="020B0604020202020204" pitchFamily="34" charset="0"/>
            </a:rPr>
            <a:t> who were "new to college" in the fall semester of 2014 and their four-year outcomes in terms of completion of an award and/or transfer to a four-year institution four years after they began at Montgomery College</a:t>
          </a:r>
          <a:endParaRPr lang="en-US" sz="110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28575</xdr:rowOff>
    </xdr:from>
    <xdr:to>
      <xdr:col>8</xdr:col>
      <xdr:colOff>28575</xdr:colOff>
      <xdr:row>22</xdr:row>
      <xdr:rowOff>76199</xdr:rowOff>
    </xdr:to>
    <xdr:sp macro="" textlink="">
      <xdr:nvSpPr>
        <xdr:cNvPr id="2" name="TextBox 1"/>
        <xdr:cNvSpPr txBox="1"/>
      </xdr:nvSpPr>
      <xdr:spPr>
        <a:xfrm>
          <a:off x="1933575" y="3476625"/>
          <a:ext cx="3057525" cy="1381124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Time to Award is calculated by determining how many academic terms have elapsed since the student began credit classes at the College and dividing by 5 (representing the number of "terms" in a fiscal year).  Credits to Award is computing the average number of earned credits a student has accumulated at the time of graduation.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28575</xdr:rowOff>
    </xdr:from>
    <xdr:to>
      <xdr:col>8</xdr:col>
      <xdr:colOff>28575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1933575" y="3124200"/>
          <a:ext cx="3057525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These are the degree and certificate programs that had the largest number of graduates in FY18 (Table 12-A) and that have had the largest number of graduates over the past 5 years (Table 12-B).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28575</xdr:rowOff>
    </xdr:from>
    <xdr:to>
      <xdr:col>8</xdr:col>
      <xdr:colOff>28575</xdr:colOff>
      <xdr:row>22</xdr:row>
      <xdr:rowOff>76199</xdr:rowOff>
    </xdr:to>
    <xdr:sp macro="" textlink="">
      <xdr:nvSpPr>
        <xdr:cNvPr id="2" name="TextBox 1"/>
        <xdr:cNvSpPr txBox="1"/>
      </xdr:nvSpPr>
      <xdr:spPr>
        <a:xfrm>
          <a:off x="1933575" y="3133725"/>
          <a:ext cx="3057525" cy="1381124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These are the degree and certificate programs that have had the fewest number of graduates over the past 5 years.  Some are relatively new programs, but most have been in existence for a number of years.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38099</xdr:rowOff>
    </xdr:from>
    <xdr:to>
      <xdr:col>13</xdr:col>
      <xdr:colOff>104774</xdr:colOff>
      <xdr:row>69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3599"/>
          <a:ext cx="8029574" cy="1102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15</xdr:row>
      <xdr:rowOff>9526</xdr:rowOff>
    </xdr:from>
    <xdr:to>
      <xdr:col>7</xdr:col>
      <xdr:colOff>0</xdr:colOff>
      <xdr:row>16</xdr:row>
      <xdr:rowOff>304800</xdr:rowOff>
    </xdr:to>
    <xdr:sp macro="" textlink="">
      <xdr:nvSpPr>
        <xdr:cNvPr id="2" name="TextBox 1"/>
        <xdr:cNvSpPr txBox="1"/>
      </xdr:nvSpPr>
      <xdr:spPr>
        <a:xfrm>
          <a:off x="1295400" y="3524251"/>
          <a:ext cx="3057525" cy="485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Expenditures attributed to a discipline ("subject") grouped by VPP and Dean.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15</xdr:row>
      <xdr:rowOff>9526</xdr:rowOff>
    </xdr:from>
    <xdr:to>
      <xdr:col>7</xdr:col>
      <xdr:colOff>0</xdr:colOff>
      <xdr:row>16</xdr:row>
      <xdr:rowOff>1085850</xdr:rowOff>
    </xdr:to>
    <xdr:sp macro="" textlink="">
      <xdr:nvSpPr>
        <xdr:cNvPr id="2" name="TextBox 1"/>
        <xdr:cNvSpPr txBox="1"/>
      </xdr:nvSpPr>
      <xdr:spPr>
        <a:xfrm>
          <a:off x="1295400" y="3524251"/>
          <a:ext cx="3057525" cy="126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Student-Faculty ratio (computed as total bill hours of enrollment divided by faculty ESH) and the "Full-Time/Part-Time Faculty ratio" (the proportion of faculty ESH that full-time faculty used of the total ESH for full and part-time faculty).  </a:t>
          </a:r>
        </a:p>
      </xdr:txBody>
    </xdr:sp>
    <xdr:clientData/>
  </xdr:twoCellAnchor>
  <xdr:twoCellAnchor>
    <xdr:from>
      <xdr:col>2</xdr:col>
      <xdr:colOff>19051</xdr:colOff>
      <xdr:row>17</xdr:row>
      <xdr:rowOff>0</xdr:rowOff>
    </xdr:from>
    <xdr:to>
      <xdr:col>7</xdr:col>
      <xdr:colOff>19051</xdr:colOff>
      <xdr:row>20</xdr:row>
      <xdr:rowOff>38100</xdr:rowOff>
    </xdr:to>
    <xdr:sp macro="" textlink="">
      <xdr:nvSpPr>
        <xdr:cNvPr id="3" name="TextBox 2"/>
        <xdr:cNvSpPr txBox="1"/>
      </xdr:nvSpPr>
      <xdr:spPr>
        <a:xfrm>
          <a:off x="1323976" y="4857750"/>
          <a:ext cx="3048000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Student-faculty ratio data by time of day and campus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15</xdr:row>
      <xdr:rowOff>9525</xdr:rowOff>
    </xdr:from>
    <xdr:to>
      <xdr:col>7</xdr:col>
      <xdr:colOff>0</xdr:colOff>
      <xdr:row>16</xdr:row>
      <xdr:rowOff>1057274</xdr:rowOff>
    </xdr:to>
    <xdr:sp macro="" textlink="">
      <xdr:nvSpPr>
        <xdr:cNvPr id="2" name="TextBox 1"/>
        <xdr:cNvSpPr txBox="1"/>
      </xdr:nvSpPr>
      <xdr:spPr>
        <a:xfrm>
          <a:off x="1295400" y="3524250"/>
          <a:ext cx="3057525" cy="1238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100 courses</a:t>
          </a:r>
          <a:r>
            <a:rPr lang="en-US" sz="1100" baseline="0">
              <a:latin typeface="+mn-lt"/>
              <a:cs typeface="Arial" panose="020B0604020202020204" pitchFamily="34" charset="0"/>
            </a:rPr>
            <a:t> Collegewide with the most enrollments in FY18</a:t>
          </a:r>
        </a:p>
        <a:p>
          <a:endParaRPr lang="en-US" sz="1100" baseline="0">
            <a:latin typeface="+mn-lt"/>
            <a:cs typeface="Arial" panose="020B0604020202020204" pitchFamily="34" charset="0"/>
          </a:endParaRPr>
        </a:p>
        <a:p>
          <a:r>
            <a:rPr lang="en-US" sz="1100" baseline="0">
              <a:latin typeface="+mn-lt"/>
              <a:cs typeface="Arial" panose="020B0604020202020204" pitchFamily="34" charset="0"/>
            </a:rPr>
            <a:t>List of the top 50 courses at each campus with the largest number of students enrolled</a:t>
          </a:r>
          <a:endParaRPr lang="en-US" sz="110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15</xdr:row>
      <xdr:rowOff>9525</xdr:rowOff>
    </xdr:from>
    <xdr:to>
      <xdr:col>7</xdr:col>
      <xdr:colOff>0</xdr:colOff>
      <xdr:row>16</xdr:row>
      <xdr:rowOff>1019174</xdr:rowOff>
    </xdr:to>
    <xdr:sp macro="" textlink="">
      <xdr:nvSpPr>
        <xdr:cNvPr id="2" name="TextBox 1"/>
        <xdr:cNvSpPr txBox="1"/>
      </xdr:nvSpPr>
      <xdr:spPr>
        <a:xfrm>
          <a:off x="1295400" y="3790950"/>
          <a:ext cx="3057525" cy="1200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Sections of courses in a discipline were offered during the fiscal year. Reports</a:t>
          </a:r>
          <a:r>
            <a:rPr lang="en-US" sz="1100" baseline="0">
              <a:latin typeface="+mn-lt"/>
              <a:cs typeface="Arial" panose="020B0604020202020204" pitchFamily="34" charset="0"/>
            </a:rPr>
            <a:t> on the number </a:t>
          </a:r>
          <a:r>
            <a:rPr lang="en-US" sz="1100">
              <a:latin typeface="+mn-lt"/>
              <a:cs typeface="Arial" panose="020B0604020202020204" pitchFamily="34" charset="0"/>
            </a:rPr>
            <a:t>of those sections that were active (ran)</a:t>
          </a:r>
          <a:r>
            <a:rPr lang="en-US" sz="1100" baseline="0">
              <a:latin typeface="+mn-lt"/>
              <a:cs typeface="Arial" panose="020B0604020202020204" pitchFamily="34" charset="0"/>
            </a:rPr>
            <a:t> </a:t>
          </a:r>
          <a:r>
            <a:rPr lang="en-US" sz="1100">
              <a:latin typeface="+mn-lt"/>
              <a:cs typeface="Arial" panose="020B0604020202020204" pitchFamily="34" charset="0"/>
            </a:rPr>
            <a:t>and cancelled.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28576</xdr:rowOff>
    </xdr:from>
    <xdr:to>
      <xdr:col>7</xdr:col>
      <xdr:colOff>28575</xdr:colOff>
      <xdr:row>16</xdr:row>
      <xdr:rowOff>781050</xdr:rowOff>
    </xdr:to>
    <xdr:sp macro="" textlink="">
      <xdr:nvSpPr>
        <xdr:cNvPr id="2" name="TextBox 1"/>
        <xdr:cNvSpPr txBox="1"/>
      </xdr:nvSpPr>
      <xdr:spPr>
        <a:xfrm>
          <a:off x="1323975" y="3800476"/>
          <a:ext cx="3057525" cy="942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Average number of "maximum enrollments" in a course and the percentage of those enrollments realized for that discipline's courses during FY18.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15</xdr:row>
      <xdr:rowOff>9526</xdr:rowOff>
    </xdr:from>
    <xdr:to>
      <xdr:col>8</xdr:col>
      <xdr:colOff>0</xdr:colOff>
      <xdr:row>18</xdr:row>
      <xdr:rowOff>123826</xdr:rowOff>
    </xdr:to>
    <xdr:sp macro="" textlink="">
      <xdr:nvSpPr>
        <xdr:cNvPr id="4" name="TextBox 3"/>
        <xdr:cNvSpPr txBox="1"/>
      </xdr:nvSpPr>
      <xdr:spPr>
        <a:xfrm>
          <a:off x="1295400" y="3114676"/>
          <a:ext cx="3057525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Unduplicated</a:t>
          </a:r>
          <a:r>
            <a:rPr lang="en-US" sz="1100" baseline="0">
              <a:latin typeface="+mn-lt"/>
              <a:cs typeface="Arial" panose="020B0604020202020204" pitchFamily="34" charset="0"/>
            </a:rPr>
            <a:t> students in an academic program of study (MC Major Codes) during each of the last five fiscal years.</a:t>
          </a:r>
          <a:endParaRPr lang="en-US" sz="110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15</xdr:row>
      <xdr:rowOff>9526</xdr:rowOff>
    </xdr:from>
    <xdr:to>
      <xdr:col>8</xdr:col>
      <xdr:colOff>0</xdr:colOff>
      <xdr:row>17</xdr:row>
      <xdr:rowOff>38100</xdr:rowOff>
    </xdr:to>
    <xdr:sp macro="" textlink="">
      <xdr:nvSpPr>
        <xdr:cNvPr id="2" name="TextBox 1"/>
        <xdr:cNvSpPr txBox="1"/>
      </xdr:nvSpPr>
      <xdr:spPr>
        <a:xfrm>
          <a:off x="1295400" y="3114676"/>
          <a:ext cx="3057525" cy="409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+mn-lt"/>
              <a:cs typeface="Arial" panose="020B0604020202020204" pitchFamily="34" charset="0"/>
            </a:rPr>
            <a:t>The number of awards by award type.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23"/>
  <sheetViews>
    <sheetView topLeftCell="A46" workbookViewId="0">
      <selection activeCell="K90" sqref="K90"/>
    </sheetView>
  </sheetViews>
  <sheetFormatPr baseColWidth="10" defaultColWidth="8.83203125" defaultRowHeight="14" x14ac:dyDescent="0"/>
  <sheetData>
    <row r="123" spans="1:1">
      <c r="A123" s="259"/>
    </row>
  </sheetData>
  <pageMargins left="0.75" right="0.75" top="0.5" bottom="0.5" header="0.3" footer="0.3"/>
  <pageSetup scale="57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O55"/>
  <sheetViews>
    <sheetView workbookViewId="0">
      <pane ySplit="3" topLeftCell="A28" activePane="bottomLeft" state="frozen"/>
      <selection pane="bottomLeft" activeCell="M53" sqref="M53"/>
    </sheetView>
  </sheetViews>
  <sheetFormatPr baseColWidth="10" defaultColWidth="8.83203125" defaultRowHeight="14" x14ac:dyDescent="0"/>
  <cols>
    <col min="1" max="1" width="46" style="25" customWidth="1"/>
    <col min="2" max="2" width="8.33203125" style="28" customWidth="1"/>
    <col min="3" max="3" width="6.33203125" style="28" customWidth="1"/>
    <col min="4" max="4" width="1.5" style="20" customWidth="1"/>
    <col min="5" max="5" width="44" style="25" customWidth="1"/>
    <col min="6" max="6" width="8.6640625" style="29" customWidth="1"/>
    <col min="7" max="7" width="6.33203125" style="29" customWidth="1"/>
    <col min="8" max="8" width="1.33203125" style="20" customWidth="1"/>
    <col min="9" max="9" width="39.5" style="25" customWidth="1"/>
    <col min="10" max="11" width="8.5" style="30" customWidth="1"/>
    <col min="12" max="12" width="1.33203125" style="20" customWidth="1"/>
    <col min="13" max="13" width="42.5" style="25" customWidth="1"/>
    <col min="14" max="15" width="8.33203125" style="31" customWidth="1"/>
    <col min="16" max="16" width="1.1640625" style="20" customWidth="1"/>
    <col min="17" max="16384" width="8.83203125" style="20"/>
  </cols>
  <sheetData>
    <row r="1" spans="1:15" ht="33" customHeight="1">
      <c r="A1" s="912" t="s">
        <v>482</v>
      </c>
      <c r="B1" s="912"/>
      <c r="C1" s="912"/>
      <c r="D1" s="912"/>
      <c r="E1" s="912"/>
      <c r="F1" s="912"/>
      <c r="G1" s="912"/>
      <c r="H1" s="912"/>
      <c r="I1" s="912"/>
      <c r="J1" s="912"/>
      <c r="K1" s="912"/>
      <c r="L1" s="912"/>
      <c r="M1" s="912"/>
      <c r="N1" s="912"/>
      <c r="O1" s="912"/>
    </row>
    <row r="2" spans="1:15" s="27" customFormat="1" ht="15">
      <c r="A2" s="913" t="s">
        <v>123</v>
      </c>
      <c r="B2" s="914"/>
      <c r="C2" s="915"/>
      <c r="D2" s="249"/>
      <c r="E2" s="916" t="s">
        <v>125</v>
      </c>
      <c r="F2" s="917"/>
      <c r="G2" s="918"/>
      <c r="H2" s="250"/>
      <c r="I2" s="919" t="s">
        <v>126</v>
      </c>
      <c r="J2" s="920"/>
      <c r="K2" s="921"/>
      <c r="L2" s="250"/>
      <c r="M2" s="922" t="s">
        <v>116</v>
      </c>
      <c r="N2" s="923"/>
      <c r="O2" s="924"/>
    </row>
    <row r="3" spans="1:15">
      <c r="A3" s="94" t="s">
        <v>124</v>
      </c>
      <c r="B3" s="247" t="s">
        <v>118</v>
      </c>
      <c r="C3" s="247" t="s">
        <v>94</v>
      </c>
      <c r="D3" s="93"/>
      <c r="E3" s="96" t="s">
        <v>117</v>
      </c>
      <c r="F3" s="248" t="s">
        <v>118</v>
      </c>
      <c r="G3" s="248" t="s">
        <v>94</v>
      </c>
      <c r="H3" s="93"/>
      <c r="I3" s="97" t="s">
        <v>117</v>
      </c>
      <c r="J3" s="251" t="s">
        <v>118</v>
      </c>
      <c r="K3" s="251" t="s">
        <v>94</v>
      </c>
      <c r="L3" s="93"/>
      <c r="M3" s="252" t="s">
        <v>117</v>
      </c>
      <c r="N3" s="95" t="s">
        <v>118</v>
      </c>
      <c r="O3" s="252" t="s">
        <v>94</v>
      </c>
    </row>
    <row r="4" spans="1:15" s="150" customFormat="1" ht="15" customHeight="1">
      <c r="A4" s="149" t="s">
        <v>134</v>
      </c>
      <c r="B4" s="149">
        <v>890</v>
      </c>
      <c r="C4" s="873">
        <v>2670</v>
      </c>
      <c r="E4" s="151" t="s">
        <v>130</v>
      </c>
      <c r="F4" s="872">
        <v>1117</v>
      </c>
      <c r="G4" s="872">
        <v>4217</v>
      </c>
      <c r="I4" s="153" t="s">
        <v>130</v>
      </c>
      <c r="J4" s="874">
        <v>3350</v>
      </c>
      <c r="K4" s="874">
        <v>12700</v>
      </c>
      <c r="M4" s="154" t="s">
        <v>130</v>
      </c>
      <c r="N4" s="876">
        <v>1448</v>
      </c>
      <c r="O4" s="876">
        <v>5740</v>
      </c>
    </row>
    <row r="5" spans="1:15" s="150" customFormat="1" ht="15" customHeight="1">
      <c r="A5" s="149" t="s">
        <v>140</v>
      </c>
      <c r="B5" s="149">
        <v>706</v>
      </c>
      <c r="C5" s="873">
        <v>2118</v>
      </c>
      <c r="E5" s="151" t="s">
        <v>132</v>
      </c>
      <c r="F5" s="152">
        <v>977</v>
      </c>
      <c r="G5" s="872">
        <v>2931</v>
      </c>
      <c r="I5" s="153" t="s">
        <v>132</v>
      </c>
      <c r="J5" s="874">
        <v>2847</v>
      </c>
      <c r="K5" s="874">
        <v>8541</v>
      </c>
      <c r="M5" s="154" t="s">
        <v>132</v>
      </c>
      <c r="N5" s="876">
        <v>1194</v>
      </c>
      <c r="O5" s="876">
        <v>3582</v>
      </c>
    </row>
    <row r="6" spans="1:15" s="150" customFormat="1" ht="15" customHeight="1">
      <c r="A6" s="149" t="s">
        <v>178</v>
      </c>
      <c r="B6" s="149">
        <v>597</v>
      </c>
      <c r="C6" s="873">
        <v>1791</v>
      </c>
      <c r="E6" s="151" t="s">
        <v>136</v>
      </c>
      <c r="F6" s="152">
        <v>973</v>
      </c>
      <c r="G6" s="872">
        <v>2919</v>
      </c>
      <c r="I6" s="153" t="s">
        <v>134</v>
      </c>
      <c r="J6" s="874">
        <v>1797</v>
      </c>
      <c r="K6" s="874">
        <v>5391</v>
      </c>
      <c r="M6" s="154" t="s">
        <v>136</v>
      </c>
      <c r="N6" s="876">
        <v>1129</v>
      </c>
      <c r="O6" s="876">
        <v>3387</v>
      </c>
    </row>
    <row r="7" spans="1:15" s="150" customFormat="1" ht="15" customHeight="1">
      <c r="A7" s="149" t="s">
        <v>182</v>
      </c>
      <c r="B7" s="149">
        <v>571</v>
      </c>
      <c r="C7" s="873">
        <v>1713</v>
      </c>
      <c r="E7" s="151" t="s">
        <v>134</v>
      </c>
      <c r="F7" s="152">
        <v>891</v>
      </c>
      <c r="G7" s="872">
        <v>2673</v>
      </c>
      <c r="I7" s="153" t="s">
        <v>138</v>
      </c>
      <c r="J7" s="874">
        <v>1747</v>
      </c>
      <c r="K7" s="874">
        <v>5241</v>
      </c>
      <c r="M7" s="154" t="s">
        <v>134</v>
      </c>
      <c r="N7" s="876">
        <v>932</v>
      </c>
      <c r="O7" s="876">
        <v>2796</v>
      </c>
    </row>
    <row r="8" spans="1:15" s="150" customFormat="1" ht="15" customHeight="1">
      <c r="A8" s="149" t="s">
        <v>132</v>
      </c>
      <c r="B8" s="149">
        <v>517</v>
      </c>
      <c r="C8" s="873">
        <v>1551</v>
      </c>
      <c r="E8" s="151" t="s">
        <v>138</v>
      </c>
      <c r="F8" s="152">
        <v>743</v>
      </c>
      <c r="G8" s="872">
        <v>2229</v>
      </c>
      <c r="I8" s="153" t="s">
        <v>136</v>
      </c>
      <c r="J8" s="874">
        <v>1735</v>
      </c>
      <c r="K8" s="874">
        <v>5205</v>
      </c>
      <c r="M8" s="154" t="s">
        <v>138</v>
      </c>
      <c r="N8" s="876">
        <v>858</v>
      </c>
      <c r="O8" s="876">
        <v>2574</v>
      </c>
    </row>
    <row r="9" spans="1:15" s="150" customFormat="1" ht="15" customHeight="1">
      <c r="A9" s="149" t="s">
        <v>142</v>
      </c>
      <c r="B9" s="149">
        <v>501</v>
      </c>
      <c r="C9" s="873">
        <v>1579</v>
      </c>
      <c r="E9" s="151" t="s">
        <v>140</v>
      </c>
      <c r="F9" s="152">
        <v>668</v>
      </c>
      <c r="G9" s="872">
        <v>2004</v>
      </c>
      <c r="I9" s="153" t="s">
        <v>142</v>
      </c>
      <c r="J9" s="874">
        <v>1402</v>
      </c>
      <c r="K9" s="874">
        <v>4456</v>
      </c>
      <c r="M9" s="154" t="s">
        <v>140</v>
      </c>
      <c r="N9" s="876">
        <v>779</v>
      </c>
      <c r="O9" s="876">
        <v>2337</v>
      </c>
    </row>
    <row r="10" spans="1:15" s="150" customFormat="1" ht="15" customHeight="1">
      <c r="A10" s="149" t="s">
        <v>224</v>
      </c>
      <c r="B10" s="149">
        <v>472</v>
      </c>
      <c r="C10" s="873">
        <v>1416</v>
      </c>
      <c r="E10" s="151" t="s">
        <v>142</v>
      </c>
      <c r="F10" s="152">
        <v>580</v>
      </c>
      <c r="G10" s="872">
        <v>1770</v>
      </c>
      <c r="I10" s="153" t="s">
        <v>140</v>
      </c>
      <c r="J10" s="874">
        <v>1381</v>
      </c>
      <c r="K10" s="874">
        <v>4143</v>
      </c>
      <c r="M10" s="154" t="s">
        <v>146</v>
      </c>
      <c r="N10" s="876">
        <v>653</v>
      </c>
      <c r="O10" s="876">
        <v>2612</v>
      </c>
    </row>
    <row r="11" spans="1:15" s="150" customFormat="1" ht="15" customHeight="1">
      <c r="A11" s="149" t="s">
        <v>145</v>
      </c>
      <c r="B11" s="149">
        <v>456</v>
      </c>
      <c r="C11" s="873">
        <v>912</v>
      </c>
      <c r="E11" s="151" t="s">
        <v>144</v>
      </c>
      <c r="F11" s="152">
        <v>477</v>
      </c>
      <c r="G11" s="872">
        <v>1908</v>
      </c>
      <c r="I11" s="153" t="s">
        <v>144</v>
      </c>
      <c r="J11" s="874">
        <v>1259</v>
      </c>
      <c r="K11" s="874">
        <v>5036</v>
      </c>
      <c r="M11" s="154" t="s">
        <v>144</v>
      </c>
      <c r="N11" s="876">
        <v>562</v>
      </c>
      <c r="O11" s="876">
        <v>2248</v>
      </c>
    </row>
    <row r="12" spans="1:15" s="150" customFormat="1" ht="15" customHeight="1">
      <c r="A12" s="149" t="s">
        <v>138</v>
      </c>
      <c r="B12" s="149">
        <v>423</v>
      </c>
      <c r="C12" s="873">
        <v>1269</v>
      </c>
      <c r="E12" s="151" t="s">
        <v>146</v>
      </c>
      <c r="F12" s="152">
        <v>440</v>
      </c>
      <c r="G12" s="872">
        <v>1760</v>
      </c>
      <c r="I12" s="153" t="s">
        <v>146</v>
      </c>
      <c r="J12" s="874">
        <v>1001</v>
      </c>
      <c r="K12" s="874">
        <v>4004</v>
      </c>
      <c r="M12" s="154" t="s">
        <v>142</v>
      </c>
      <c r="N12" s="876">
        <v>537</v>
      </c>
      <c r="O12" s="876">
        <v>1741</v>
      </c>
    </row>
    <row r="13" spans="1:15" s="150" customFormat="1" ht="15" customHeight="1">
      <c r="A13" s="149" t="s">
        <v>130</v>
      </c>
      <c r="B13" s="149">
        <v>398</v>
      </c>
      <c r="C13" s="873">
        <v>1194</v>
      </c>
      <c r="E13" s="151" t="s">
        <v>152</v>
      </c>
      <c r="F13" s="152">
        <v>343</v>
      </c>
      <c r="G13" s="872">
        <v>1029</v>
      </c>
      <c r="I13" s="153" t="s">
        <v>148</v>
      </c>
      <c r="J13" s="874">
        <v>973</v>
      </c>
      <c r="K13" s="874">
        <v>4865</v>
      </c>
      <c r="M13" s="154" t="s">
        <v>166</v>
      </c>
      <c r="N13" s="876">
        <v>473</v>
      </c>
      <c r="O13" s="876">
        <v>1892</v>
      </c>
    </row>
    <row r="14" spans="1:15" s="150" customFormat="1" ht="15" customHeight="1">
      <c r="A14" s="149" t="s">
        <v>144</v>
      </c>
      <c r="B14" s="149">
        <v>378</v>
      </c>
      <c r="C14" s="873">
        <v>1512</v>
      </c>
      <c r="E14" s="151" t="s">
        <v>148</v>
      </c>
      <c r="F14" s="152">
        <v>328</v>
      </c>
      <c r="G14" s="872">
        <v>1640</v>
      </c>
      <c r="I14" s="153" t="s">
        <v>156</v>
      </c>
      <c r="J14" s="874">
        <v>867</v>
      </c>
      <c r="K14" s="874">
        <v>4335</v>
      </c>
      <c r="M14" s="154" t="s">
        <v>164</v>
      </c>
      <c r="N14" s="876">
        <v>453</v>
      </c>
      <c r="O14" s="876">
        <v>1359</v>
      </c>
    </row>
    <row r="15" spans="1:15" s="150" customFormat="1" ht="15" customHeight="1">
      <c r="A15" s="149" t="s">
        <v>160</v>
      </c>
      <c r="B15" s="149">
        <v>353</v>
      </c>
      <c r="C15" s="873">
        <v>1059</v>
      </c>
      <c r="E15" s="151" t="s">
        <v>150</v>
      </c>
      <c r="F15" s="152">
        <v>327</v>
      </c>
      <c r="G15" s="872">
        <v>1308</v>
      </c>
      <c r="I15" s="153" t="s">
        <v>150</v>
      </c>
      <c r="J15" s="874">
        <v>845</v>
      </c>
      <c r="K15" s="874">
        <v>3380</v>
      </c>
      <c r="M15" s="154" t="s">
        <v>174</v>
      </c>
      <c r="N15" s="876">
        <v>372</v>
      </c>
      <c r="O15" s="876">
        <v>1488</v>
      </c>
    </row>
    <row r="16" spans="1:15" s="150" customFormat="1" ht="15" customHeight="1">
      <c r="A16" s="149" t="s">
        <v>204</v>
      </c>
      <c r="B16" s="149">
        <v>323</v>
      </c>
      <c r="C16" s="149">
        <v>323</v>
      </c>
      <c r="E16" s="151" t="s">
        <v>166</v>
      </c>
      <c r="F16" s="152">
        <v>314</v>
      </c>
      <c r="G16" s="872">
        <v>1256</v>
      </c>
      <c r="I16" s="153" t="s">
        <v>168</v>
      </c>
      <c r="J16" s="874">
        <v>820</v>
      </c>
      <c r="K16" s="874">
        <v>2460</v>
      </c>
      <c r="M16" s="154" t="s">
        <v>172</v>
      </c>
      <c r="N16" s="876">
        <v>349</v>
      </c>
      <c r="O16" s="876">
        <v>1047</v>
      </c>
    </row>
    <row r="17" spans="1:15" s="150" customFormat="1" ht="15" customHeight="1">
      <c r="A17" s="149" t="s">
        <v>133</v>
      </c>
      <c r="B17" s="149">
        <v>323</v>
      </c>
      <c r="C17" s="149">
        <v>969</v>
      </c>
      <c r="E17" s="151" t="s">
        <v>154</v>
      </c>
      <c r="F17" s="152">
        <v>306</v>
      </c>
      <c r="G17" s="872">
        <v>918</v>
      </c>
      <c r="I17" s="153" t="s">
        <v>158</v>
      </c>
      <c r="J17" s="874">
        <v>762</v>
      </c>
      <c r="K17" s="874">
        <v>3048</v>
      </c>
      <c r="M17" s="154" t="s">
        <v>148</v>
      </c>
      <c r="N17" s="876">
        <v>348</v>
      </c>
      <c r="O17" s="876">
        <v>1740</v>
      </c>
    </row>
    <row r="18" spans="1:15" s="150" customFormat="1" ht="15" customHeight="1">
      <c r="A18" s="149" t="s">
        <v>190</v>
      </c>
      <c r="B18" s="149">
        <v>320</v>
      </c>
      <c r="C18" s="149">
        <v>960</v>
      </c>
      <c r="E18" s="151" t="s">
        <v>160</v>
      </c>
      <c r="F18" s="152">
        <v>273</v>
      </c>
      <c r="G18" s="872">
        <v>819</v>
      </c>
      <c r="I18" s="153" t="s">
        <v>152</v>
      </c>
      <c r="J18" s="874">
        <v>679</v>
      </c>
      <c r="K18" s="874">
        <v>2037</v>
      </c>
      <c r="M18" s="154" t="s">
        <v>158</v>
      </c>
      <c r="N18" s="876">
        <v>340</v>
      </c>
      <c r="O18" s="876">
        <v>1360</v>
      </c>
    </row>
    <row r="19" spans="1:15" s="150" customFormat="1" ht="15" customHeight="1">
      <c r="A19" s="149" t="s">
        <v>147</v>
      </c>
      <c r="B19" s="149">
        <v>303</v>
      </c>
      <c r="C19" s="149">
        <v>909</v>
      </c>
      <c r="E19" s="151" t="s">
        <v>170</v>
      </c>
      <c r="F19" s="152">
        <v>263</v>
      </c>
      <c r="G19" s="872">
        <v>1052</v>
      </c>
      <c r="I19" s="153" t="s">
        <v>154</v>
      </c>
      <c r="J19" s="874">
        <v>664</v>
      </c>
      <c r="K19" s="874">
        <v>1992</v>
      </c>
      <c r="M19" s="154" t="s">
        <v>184</v>
      </c>
      <c r="N19" s="876">
        <v>324</v>
      </c>
      <c r="O19" s="876">
        <v>1296</v>
      </c>
    </row>
    <row r="20" spans="1:15" s="150" customFormat="1" ht="15" customHeight="1">
      <c r="A20" s="149" t="s">
        <v>208</v>
      </c>
      <c r="B20" s="149">
        <v>296</v>
      </c>
      <c r="C20" s="149">
        <v>888</v>
      </c>
      <c r="E20" s="151" t="s">
        <v>158</v>
      </c>
      <c r="F20" s="152">
        <v>256</v>
      </c>
      <c r="G20" s="872">
        <v>1024</v>
      </c>
      <c r="I20" s="153" t="s">
        <v>180</v>
      </c>
      <c r="J20" s="874">
        <v>658</v>
      </c>
      <c r="K20" s="874">
        <v>2632</v>
      </c>
      <c r="M20" s="154" t="s">
        <v>150</v>
      </c>
      <c r="N20" s="876">
        <v>320</v>
      </c>
      <c r="O20" s="876">
        <v>1280</v>
      </c>
    </row>
    <row r="21" spans="1:15" s="150" customFormat="1" ht="15" customHeight="1">
      <c r="A21" s="149" t="s">
        <v>141</v>
      </c>
      <c r="B21" s="149">
        <v>290</v>
      </c>
      <c r="C21" s="149">
        <v>870</v>
      </c>
      <c r="E21" s="151" t="s">
        <v>200</v>
      </c>
      <c r="F21" s="152">
        <v>255</v>
      </c>
      <c r="G21" s="872">
        <v>255</v>
      </c>
      <c r="I21" s="153" t="s">
        <v>162</v>
      </c>
      <c r="J21" s="874">
        <v>654</v>
      </c>
      <c r="K21" s="874">
        <v>654</v>
      </c>
      <c r="M21" s="154" t="s">
        <v>152</v>
      </c>
      <c r="N21" s="876">
        <v>295</v>
      </c>
      <c r="O21" s="876">
        <v>885</v>
      </c>
    </row>
    <row r="22" spans="1:15" s="150" customFormat="1" ht="15" customHeight="1">
      <c r="A22" s="149" t="s">
        <v>168</v>
      </c>
      <c r="B22" s="149">
        <v>277</v>
      </c>
      <c r="C22" s="149">
        <v>831</v>
      </c>
      <c r="E22" s="151" t="s">
        <v>174</v>
      </c>
      <c r="F22" s="152">
        <v>251</v>
      </c>
      <c r="G22" s="872">
        <v>1004</v>
      </c>
      <c r="I22" s="153" t="s">
        <v>164</v>
      </c>
      <c r="J22" s="874">
        <v>633</v>
      </c>
      <c r="K22" s="874">
        <v>1899</v>
      </c>
      <c r="M22" s="154" t="s">
        <v>196</v>
      </c>
      <c r="N22" s="876">
        <v>284</v>
      </c>
      <c r="O22" s="876">
        <v>1704</v>
      </c>
    </row>
    <row r="23" spans="1:15" s="150" customFormat="1" ht="15" customHeight="1">
      <c r="A23" s="149" t="s">
        <v>154</v>
      </c>
      <c r="B23" s="149">
        <v>276</v>
      </c>
      <c r="C23" s="149">
        <v>828</v>
      </c>
      <c r="E23" s="151" t="s">
        <v>232</v>
      </c>
      <c r="F23" s="152">
        <v>243</v>
      </c>
      <c r="G23" s="872">
        <v>729</v>
      </c>
      <c r="I23" s="153" t="s">
        <v>186</v>
      </c>
      <c r="J23" s="874">
        <v>625</v>
      </c>
      <c r="K23" s="874">
        <v>3125</v>
      </c>
      <c r="M23" s="154" t="s">
        <v>162</v>
      </c>
      <c r="N23" s="876">
        <v>283</v>
      </c>
      <c r="O23" s="876">
        <v>283</v>
      </c>
    </row>
    <row r="24" spans="1:15" s="150" customFormat="1" ht="15" customHeight="1">
      <c r="A24" s="149" t="s">
        <v>216</v>
      </c>
      <c r="B24" s="149">
        <v>261</v>
      </c>
      <c r="C24" s="149">
        <v>783</v>
      </c>
      <c r="E24" s="151" t="s">
        <v>162</v>
      </c>
      <c r="F24" s="152">
        <v>235</v>
      </c>
      <c r="G24" s="152">
        <v>235</v>
      </c>
      <c r="I24" s="153" t="s">
        <v>170</v>
      </c>
      <c r="J24" s="874">
        <v>557</v>
      </c>
      <c r="K24" s="874">
        <v>2228</v>
      </c>
      <c r="M24" s="154" t="s">
        <v>154</v>
      </c>
      <c r="N24" s="876">
        <v>277</v>
      </c>
      <c r="O24" s="876">
        <v>831</v>
      </c>
    </row>
    <row r="25" spans="1:15" s="150" customFormat="1" ht="15" customHeight="1">
      <c r="A25" s="149" t="s">
        <v>135</v>
      </c>
      <c r="B25" s="149">
        <v>248</v>
      </c>
      <c r="C25" s="149">
        <v>744</v>
      </c>
      <c r="E25" s="151" t="s">
        <v>164</v>
      </c>
      <c r="F25" s="152">
        <v>234</v>
      </c>
      <c r="G25" s="152">
        <v>702</v>
      </c>
      <c r="I25" s="153" t="s">
        <v>160</v>
      </c>
      <c r="J25" s="874">
        <v>554</v>
      </c>
      <c r="K25" s="874">
        <v>1662</v>
      </c>
      <c r="M25" s="154" t="s">
        <v>194</v>
      </c>
      <c r="N25" s="876">
        <v>264</v>
      </c>
      <c r="O25" s="876">
        <v>1320</v>
      </c>
    </row>
    <row r="26" spans="1:15" s="150" customFormat="1" ht="15" customHeight="1">
      <c r="A26" s="149" t="s">
        <v>205</v>
      </c>
      <c r="B26" s="149">
        <v>228</v>
      </c>
      <c r="C26" s="149">
        <v>684</v>
      </c>
      <c r="E26" s="151" t="s">
        <v>176</v>
      </c>
      <c r="F26" s="152">
        <v>230</v>
      </c>
      <c r="G26" s="152">
        <v>690</v>
      </c>
      <c r="I26" s="153" t="s">
        <v>172</v>
      </c>
      <c r="J26" s="874">
        <v>540</v>
      </c>
      <c r="K26" s="874">
        <v>1620</v>
      </c>
      <c r="M26" s="154" t="s">
        <v>220</v>
      </c>
      <c r="N26" s="876">
        <v>257</v>
      </c>
      <c r="O26" s="876">
        <v>1285</v>
      </c>
    </row>
    <row r="27" spans="1:15" s="150" customFormat="1" ht="15" customHeight="1">
      <c r="A27" s="149" t="s">
        <v>151</v>
      </c>
      <c r="B27" s="149">
        <v>223</v>
      </c>
      <c r="C27" s="149">
        <v>669</v>
      </c>
      <c r="E27" s="151" t="s">
        <v>188</v>
      </c>
      <c r="F27" s="152">
        <v>206</v>
      </c>
      <c r="G27" s="152">
        <v>618</v>
      </c>
      <c r="I27" s="153" t="s">
        <v>194</v>
      </c>
      <c r="J27" s="874">
        <v>517</v>
      </c>
      <c r="K27" s="874">
        <v>2585</v>
      </c>
      <c r="M27" s="154" t="s">
        <v>156</v>
      </c>
      <c r="N27" s="876">
        <v>240</v>
      </c>
      <c r="O27" s="876">
        <v>1200</v>
      </c>
    </row>
    <row r="28" spans="1:15" s="150" customFormat="1" ht="15" customHeight="1">
      <c r="A28" s="149" t="s">
        <v>233</v>
      </c>
      <c r="B28" s="149">
        <v>215</v>
      </c>
      <c r="C28" s="149">
        <v>430</v>
      </c>
      <c r="E28" s="151" t="s">
        <v>180</v>
      </c>
      <c r="F28" s="152">
        <v>192</v>
      </c>
      <c r="G28" s="152">
        <v>768</v>
      </c>
      <c r="I28" s="153" t="s">
        <v>184</v>
      </c>
      <c r="J28" s="874">
        <v>505</v>
      </c>
      <c r="K28" s="874">
        <v>2020</v>
      </c>
      <c r="M28" s="154" t="s">
        <v>169</v>
      </c>
      <c r="N28" s="876">
        <v>238</v>
      </c>
      <c r="O28" s="876">
        <v>714</v>
      </c>
    </row>
    <row r="29" spans="1:15" s="150" customFormat="1" ht="15" customHeight="1">
      <c r="A29" s="149" t="s">
        <v>211</v>
      </c>
      <c r="B29" s="149">
        <v>214</v>
      </c>
      <c r="C29" s="149">
        <v>642</v>
      </c>
      <c r="E29" s="151" t="s">
        <v>184</v>
      </c>
      <c r="F29" s="152">
        <v>191</v>
      </c>
      <c r="G29" s="152">
        <v>764</v>
      </c>
      <c r="I29" s="153" t="s">
        <v>202</v>
      </c>
      <c r="J29" s="874">
        <v>499</v>
      </c>
      <c r="K29" s="874">
        <v>2495</v>
      </c>
      <c r="M29" s="154" t="s">
        <v>202</v>
      </c>
      <c r="N29" s="876">
        <v>236</v>
      </c>
      <c r="O29" s="876">
        <v>1180</v>
      </c>
    </row>
    <row r="30" spans="1:15" s="150" customFormat="1" ht="15" customHeight="1">
      <c r="A30" s="149" t="s">
        <v>152</v>
      </c>
      <c r="B30" s="149">
        <v>212</v>
      </c>
      <c r="C30" s="149">
        <v>636</v>
      </c>
      <c r="E30" s="151" t="s">
        <v>214</v>
      </c>
      <c r="F30" s="152">
        <v>180</v>
      </c>
      <c r="G30" s="152">
        <v>720</v>
      </c>
      <c r="I30" s="153" t="s">
        <v>166</v>
      </c>
      <c r="J30" s="874">
        <v>498</v>
      </c>
      <c r="K30" s="874">
        <v>1992</v>
      </c>
      <c r="M30" s="154" t="s">
        <v>210</v>
      </c>
      <c r="N30" s="876">
        <v>234</v>
      </c>
      <c r="O30" s="876">
        <v>936</v>
      </c>
    </row>
    <row r="31" spans="1:15" s="150" customFormat="1" ht="15" customHeight="1">
      <c r="A31" s="149" t="s">
        <v>195</v>
      </c>
      <c r="B31" s="149">
        <v>206</v>
      </c>
      <c r="C31" s="149">
        <v>618</v>
      </c>
      <c r="E31" s="151" t="s">
        <v>186</v>
      </c>
      <c r="F31" s="152">
        <v>175</v>
      </c>
      <c r="G31" s="152">
        <v>875</v>
      </c>
      <c r="I31" s="153" t="s">
        <v>176</v>
      </c>
      <c r="J31" s="874">
        <v>495</v>
      </c>
      <c r="K31" s="874">
        <v>1485</v>
      </c>
      <c r="M31" s="154" t="s">
        <v>234</v>
      </c>
      <c r="N31" s="876">
        <v>221</v>
      </c>
      <c r="O31" s="876">
        <v>1547</v>
      </c>
    </row>
    <row r="32" spans="1:15" s="150" customFormat="1" ht="15" customHeight="1">
      <c r="A32" s="149" t="s">
        <v>198</v>
      </c>
      <c r="B32" s="149">
        <v>201</v>
      </c>
      <c r="C32" s="149">
        <v>603</v>
      </c>
      <c r="E32" s="151" t="s">
        <v>156</v>
      </c>
      <c r="F32" s="152">
        <v>172</v>
      </c>
      <c r="G32" s="152">
        <v>860</v>
      </c>
      <c r="I32" s="153" t="s">
        <v>190</v>
      </c>
      <c r="J32" s="874">
        <v>489</v>
      </c>
      <c r="K32" s="874">
        <v>1467</v>
      </c>
      <c r="M32" s="154" t="s">
        <v>235</v>
      </c>
      <c r="N32" s="155">
        <v>219</v>
      </c>
      <c r="O32" s="155">
        <v>219</v>
      </c>
    </row>
    <row r="33" spans="1:15" s="150" customFormat="1" ht="15" customHeight="1">
      <c r="A33" s="149" t="s">
        <v>236</v>
      </c>
      <c r="B33" s="149">
        <v>192</v>
      </c>
      <c r="C33" s="149">
        <v>768</v>
      </c>
      <c r="E33" s="151" t="s">
        <v>172</v>
      </c>
      <c r="F33" s="152">
        <v>167</v>
      </c>
      <c r="G33" s="152">
        <v>501</v>
      </c>
      <c r="I33" s="153" t="s">
        <v>196</v>
      </c>
      <c r="J33" s="874">
        <v>475</v>
      </c>
      <c r="K33" s="874">
        <v>2850</v>
      </c>
      <c r="M33" s="154" t="s">
        <v>176</v>
      </c>
      <c r="N33" s="155">
        <v>217</v>
      </c>
      <c r="O33" s="155">
        <v>651</v>
      </c>
    </row>
    <row r="34" spans="1:15" s="150" customFormat="1" ht="15" customHeight="1">
      <c r="A34" s="149" t="s">
        <v>217</v>
      </c>
      <c r="B34" s="149">
        <v>190</v>
      </c>
      <c r="C34" s="149">
        <v>570</v>
      </c>
      <c r="E34" s="151" t="s">
        <v>192</v>
      </c>
      <c r="F34" s="152">
        <v>163</v>
      </c>
      <c r="G34" s="152">
        <v>489</v>
      </c>
      <c r="I34" s="153" t="s">
        <v>198</v>
      </c>
      <c r="J34" s="874">
        <v>471</v>
      </c>
      <c r="K34" s="874">
        <v>1413</v>
      </c>
      <c r="M34" s="154" t="s">
        <v>170</v>
      </c>
      <c r="N34" s="155">
        <v>216</v>
      </c>
      <c r="O34" s="155">
        <v>864</v>
      </c>
    </row>
    <row r="35" spans="1:15" s="150" customFormat="1" ht="15" customHeight="1">
      <c r="A35" s="149" t="s">
        <v>170</v>
      </c>
      <c r="B35" s="149">
        <v>188</v>
      </c>
      <c r="C35" s="149">
        <v>752</v>
      </c>
      <c r="E35" s="151" t="s">
        <v>168</v>
      </c>
      <c r="F35" s="152">
        <v>163</v>
      </c>
      <c r="G35" s="152">
        <v>489</v>
      </c>
      <c r="I35" s="153" t="s">
        <v>174</v>
      </c>
      <c r="J35" s="874">
        <v>433</v>
      </c>
      <c r="K35" s="874">
        <v>1732</v>
      </c>
      <c r="M35" s="154" t="s">
        <v>237</v>
      </c>
      <c r="N35" s="155">
        <v>214</v>
      </c>
      <c r="O35" s="155">
        <v>214</v>
      </c>
    </row>
    <row r="36" spans="1:15" s="150" customFormat="1" ht="15" customHeight="1">
      <c r="A36" s="149" t="s">
        <v>179</v>
      </c>
      <c r="B36" s="149">
        <v>185</v>
      </c>
      <c r="C36" s="149">
        <v>555</v>
      </c>
      <c r="E36" s="151" t="s">
        <v>173</v>
      </c>
      <c r="F36" s="152">
        <v>162</v>
      </c>
      <c r="G36" s="152">
        <v>486</v>
      </c>
      <c r="I36" s="153" t="s">
        <v>188</v>
      </c>
      <c r="J36" s="874">
        <v>409</v>
      </c>
      <c r="K36" s="874">
        <v>1227</v>
      </c>
      <c r="M36" s="154" t="s">
        <v>188</v>
      </c>
      <c r="N36" s="155">
        <v>207</v>
      </c>
      <c r="O36" s="155">
        <v>621</v>
      </c>
    </row>
    <row r="37" spans="1:15" s="150" customFormat="1" ht="15" customHeight="1">
      <c r="A37" s="149" t="s">
        <v>218</v>
      </c>
      <c r="B37" s="149">
        <v>184</v>
      </c>
      <c r="C37" s="149">
        <v>552</v>
      </c>
      <c r="E37" s="151" t="s">
        <v>220</v>
      </c>
      <c r="F37" s="152">
        <v>162</v>
      </c>
      <c r="G37" s="152">
        <v>810</v>
      </c>
      <c r="I37" s="153" t="s">
        <v>212</v>
      </c>
      <c r="J37" s="874">
        <v>408</v>
      </c>
      <c r="K37" s="874">
        <v>1224</v>
      </c>
      <c r="M37" s="154" t="s">
        <v>160</v>
      </c>
      <c r="N37" s="155">
        <v>198</v>
      </c>
      <c r="O37" s="155">
        <v>594</v>
      </c>
    </row>
    <row r="38" spans="1:15" s="150" customFormat="1" ht="15" customHeight="1">
      <c r="A38" s="149" t="s">
        <v>192</v>
      </c>
      <c r="B38" s="149">
        <v>175</v>
      </c>
      <c r="C38" s="149">
        <v>525</v>
      </c>
      <c r="E38" s="151" t="s">
        <v>238</v>
      </c>
      <c r="F38" s="152">
        <v>141</v>
      </c>
      <c r="G38" s="152">
        <v>423</v>
      </c>
      <c r="I38" s="153" t="s">
        <v>192</v>
      </c>
      <c r="J38" s="874">
        <v>405</v>
      </c>
      <c r="K38" s="874">
        <v>1215</v>
      </c>
      <c r="M38" s="154" t="s">
        <v>239</v>
      </c>
      <c r="N38" s="155">
        <v>190</v>
      </c>
      <c r="O38" s="876">
        <v>760</v>
      </c>
    </row>
    <row r="39" spans="1:15" s="150" customFormat="1" ht="15" customHeight="1">
      <c r="A39" s="149" t="s">
        <v>136</v>
      </c>
      <c r="B39" s="149">
        <v>173</v>
      </c>
      <c r="C39" s="149">
        <v>519</v>
      </c>
      <c r="E39" s="151" t="s">
        <v>226</v>
      </c>
      <c r="F39" s="152">
        <v>140</v>
      </c>
      <c r="G39" s="152">
        <v>420</v>
      </c>
      <c r="I39" s="153" t="s">
        <v>206</v>
      </c>
      <c r="J39" s="874">
        <v>398</v>
      </c>
      <c r="K39" s="874">
        <v>1194</v>
      </c>
      <c r="M39" s="154" t="s">
        <v>143</v>
      </c>
      <c r="N39" s="155">
        <v>189</v>
      </c>
      <c r="O39" s="876">
        <v>1134</v>
      </c>
    </row>
    <row r="40" spans="1:15" s="150" customFormat="1" ht="15" customHeight="1">
      <c r="A40" s="149" t="s">
        <v>156</v>
      </c>
      <c r="B40" s="149">
        <v>167</v>
      </c>
      <c r="C40" s="149">
        <v>835</v>
      </c>
      <c r="E40" s="151" t="s">
        <v>210</v>
      </c>
      <c r="F40" s="152">
        <v>138</v>
      </c>
      <c r="G40" s="152">
        <v>552</v>
      </c>
      <c r="I40" s="153" t="s">
        <v>222</v>
      </c>
      <c r="J40" s="874">
        <v>362</v>
      </c>
      <c r="K40" s="874">
        <v>1086</v>
      </c>
      <c r="M40" s="154" t="s">
        <v>200</v>
      </c>
      <c r="N40" s="155">
        <v>188</v>
      </c>
      <c r="O40" s="876">
        <v>188</v>
      </c>
    </row>
    <row r="41" spans="1:15" s="150" customFormat="1" ht="15" customHeight="1">
      <c r="A41" s="149" t="s">
        <v>162</v>
      </c>
      <c r="B41" s="149">
        <v>163</v>
      </c>
      <c r="C41" s="149">
        <v>163</v>
      </c>
      <c r="E41" s="151" t="s">
        <v>218</v>
      </c>
      <c r="F41" s="152">
        <v>125</v>
      </c>
      <c r="G41" s="152">
        <v>375</v>
      </c>
      <c r="I41" s="153" t="s">
        <v>200</v>
      </c>
      <c r="J41" s="874">
        <v>362</v>
      </c>
      <c r="K41" s="874">
        <v>362</v>
      </c>
      <c r="M41" s="154" t="s">
        <v>240</v>
      </c>
      <c r="N41" s="155">
        <v>182</v>
      </c>
      <c r="O41" s="876">
        <v>728</v>
      </c>
    </row>
    <row r="42" spans="1:15" s="150" customFormat="1" ht="15" customHeight="1">
      <c r="A42" s="149" t="s">
        <v>159</v>
      </c>
      <c r="B42" s="149">
        <v>161</v>
      </c>
      <c r="C42" s="149">
        <v>483</v>
      </c>
      <c r="E42" s="151" t="s">
        <v>196</v>
      </c>
      <c r="F42" s="152">
        <v>122</v>
      </c>
      <c r="G42" s="152">
        <v>732</v>
      </c>
      <c r="I42" s="153" t="s">
        <v>210</v>
      </c>
      <c r="J42" s="874">
        <v>343</v>
      </c>
      <c r="K42" s="874">
        <v>1372</v>
      </c>
      <c r="M42" s="154" t="s">
        <v>241</v>
      </c>
      <c r="N42" s="155">
        <v>174</v>
      </c>
      <c r="O42" s="876">
        <v>348</v>
      </c>
    </row>
    <row r="43" spans="1:15" s="150" customFormat="1" ht="15" customHeight="1">
      <c r="A43" s="149" t="s">
        <v>228</v>
      </c>
      <c r="B43" s="149">
        <v>157</v>
      </c>
      <c r="C43" s="149">
        <v>471</v>
      </c>
      <c r="E43" s="151" t="s">
        <v>204</v>
      </c>
      <c r="F43" s="152">
        <v>121</v>
      </c>
      <c r="G43" s="152">
        <v>121</v>
      </c>
      <c r="I43" s="153" t="s">
        <v>226</v>
      </c>
      <c r="J43" s="874">
        <v>334</v>
      </c>
      <c r="K43" s="874">
        <v>1002</v>
      </c>
      <c r="M43" s="154" t="s">
        <v>131</v>
      </c>
      <c r="N43" s="155">
        <v>170</v>
      </c>
      <c r="O43" s="876">
        <v>850</v>
      </c>
    </row>
    <row r="44" spans="1:15" s="150" customFormat="1" ht="15" customHeight="1">
      <c r="A44" s="149" t="s">
        <v>175</v>
      </c>
      <c r="B44" s="149">
        <v>156</v>
      </c>
      <c r="C44" s="149">
        <v>468</v>
      </c>
      <c r="E44" s="151" t="s">
        <v>206</v>
      </c>
      <c r="F44" s="152">
        <v>113</v>
      </c>
      <c r="G44" s="152">
        <v>339</v>
      </c>
      <c r="I44" s="153" t="s">
        <v>139</v>
      </c>
      <c r="J44" s="874">
        <v>306</v>
      </c>
      <c r="K44" s="874">
        <v>918</v>
      </c>
      <c r="M44" s="154" t="s">
        <v>242</v>
      </c>
      <c r="N44" s="155">
        <v>164</v>
      </c>
      <c r="O44" s="876">
        <v>1148</v>
      </c>
    </row>
    <row r="45" spans="1:15" s="150" customFormat="1" ht="15" customHeight="1">
      <c r="A45" s="149" t="s">
        <v>243</v>
      </c>
      <c r="B45" s="149">
        <v>145</v>
      </c>
      <c r="C45" s="149">
        <v>435</v>
      </c>
      <c r="E45" s="151" t="s">
        <v>244</v>
      </c>
      <c r="F45" s="152">
        <v>111</v>
      </c>
      <c r="G45" s="152">
        <v>333</v>
      </c>
      <c r="I45" s="153" t="s">
        <v>131</v>
      </c>
      <c r="J45" s="874">
        <v>304</v>
      </c>
      <c r="K45" s="874">
        <v>1520</v>
      </c>
      <c r="M45" s="154" t="s">
        <v>245</v>
      </c>
      <c r="N45" s="155">
        <v>159</v>
      </c>
      <c r="O45" s="155">
        <v>795</v>
      </c>
    </row>
    <row r="46" spans="1:15" s="150" customFormat="1" ht="15" customHeight="1">
      <c r="A46" s="149" t="s">
        <v>176</v>
      </c>
      <c r="B46" s="149">
        <v>145</v>
      </c>
      <c r="C46" s="149">
        <v>435</v>
      </c>
      <c r="E46" s="151" t="s">
        <v>133</v>
      </c>
      <c r="F46" s="152">
        <v>110</v>
      </c>
      <c r="G46" s="152">
        <v>330</v>
      </c>
      <c r="I46" s="153" t="s">
        <v>208</v>
      </c>
      <c r="J46" s="874">
        <v>297</v>
      </c>
      <c r="K46" s="874">
        <v>891</v>
      </c>
      <c r="M46" s="154" t="s">
        <v>153</v>
      </c>
      <c r="N46" s="155">
        <v>152</v>
      </c>
      <c r="O46" s="155">
        <v>760</v>
      </c>
    </row>
    <row r="47" spans="1:15" s="150" customFormat="1" ht="15" customHeight="1">
      <c r="A47" s="149" t="s">
        <v>246</v>
      </c>
      <c r="B47" s="149">
        <v>143</v>
      </c>
      <c r="C47" s="149">
        <v>143</v>
      </c>
      <c r="E47" s="151" t="s">
        <v>247</v>
      </c>
      <c r="F47" s="152">
        <v>110</v>
      </c>
      <c r="G47" s="152">
        <v>220</v>
      </c>
      <c r="I47" s="153" t="s">
        <v>197</v>
      </c>
      <c r="J47" s="874">
        <v>295</v>
      </c>
      <c r="K47" s="874">
        <v>885</v>
      </c>
      <c r="M47" s="154" t="s">
        <v>192</v>
      </c>
      <c r="N47" s="155">
        <v>149</v>
      </c>
      <c r="O47" s="155">
        <v>447</v>
      </c>
    </row>
    <row r="48" spans="1:15" s="150" customFormat="1" ht="15" customHeight="1">
      <c r="A48" s="149" t="s">
        <v>248</v>
      </c>
      <c r="B48" s="149">
        <v>138</v>
      </c>
      <c r="C48" s="149">
        <v>276</v>
      </c>
      <c r="E48" s="151" t="s">
        <v>155</v>
      </c>
      <c r="F48" s="152">
        <v>108</v>
      </c>
      <c r="G48" s="152">
        <v>324</v>
      </c>
      <c r="I48" s="153" t="s">
        <v>204</v>
      </c>
      <c r="J48" s="874">
        <v>281</v>
      </c>
      <c r="K48" s="874">
        <v>281</v>
      </c>
      <c r="M48" s="154" t="s">
        <v>226</v>
      </c>
      <c r="N48" s="155">
        <v>149</v>
      </c>
      <c r="O48" s="155">
        <v>447</v>
      </c>
    </row>
    <row r="49" spans="1:15" s="150" customFormat="1" ht="15" customHeight="1">
      <c r="A49" s="149" t="s">
        <v>227</v>
      </c>
      <c r="B49" s="149">
        <v>137</v>
      </c>
      <c r="C49" s="149">
        <v>411</v>
      </c>
      <c r="E49" s="151" t="s">
        <v>161</v>
      </c>
      <c r="F49" s="152">
        <v>102</v>
      </c>
      <c r="G49" s="152">
        <v>306</v>
      </c>
      <c r="I49" s="153" t="s">
        <v>199</v>
      </c>
      <c r="J49" s="874">
        <v>280</v>
      </c>
      <c r="K49" s="874">
        <v>840</v>
      </c>
      <c r="M49" s="154" t="s">
        <v>149</v>
      </c>
      <c r="N49" s="155">
        <v>147</v>
      </c>
      <c r="O49" s="155">
        <v>735</v>
      </c>
    </row>
    <row r="50" spans="1:15" s="150" customFormat="1" ht="15" customHeight="1">
      <c r="A50" s="149" t="s">
        <v>222</v>
      </c>
      <c r="B50" s="149">
        <v>136</v>
      </c>
      <c r="C50" s="149">
        <v>408</v>
      </c>
      <c r="E50" s="151" t="s">
        <v>178</v>
      </c>
      <c r="F50" s="152">
        <v>100</v>
      </c>
      <c r="G50" s="152">
        <v>300</v>
      </c>
      <c r="I50" s="153" t="s">
        <v>153</v>
      </c>
      <c r="J50" s="874">
        <v>278</v>
      </c>
      <c r="K50" s="874">
        <v>1390</v>
      </c>
      <c r="M50" s="154" t="s">
        <v>214</v>
      </c>
      <c r="N50" s="155">
        <v>143</v>
      </c>
      <c r="O50" s="155">
        <v>572</v>
      </c>
    </row>
    <row r="51" spans="1:15" s="150" customFormat="1" ht="15" customHeight="1">
      <c r="A51" s="149" t="s">
        <v>188</v>
      </c>
      <c r="B51" s="149">
        <v>132</v>
      </c>
      <c r="C51" s="149">
        <v>396</v>
      </c>
      <c r="E51" s="151" t="s">
        <v>194</v>
      </c>
      <c r="F51" s="152">
        <v>100</v>
      </c>
      <c r="G51" s="152">
        <v>500</v>
      </c>
      <c r="I51" s="153" t="s">
        <v>178</v>
      </c>
      <c r="J51" s="874">
        <v>272</v>
      </c>
      <c r="K51" s="874">
        <v>816</v>
      </c>
      <c r="M51" s="154" t="s">
        <v>249</v>
      </c>
      <c r="N51" s="155">
        <v>141</v>
      </c>
      <c r="O51" s="155">
        <v>564</v>
      </c>
    </row>
    <row r="52" spans="1:15" s="150" customFormat="1" ht="15" customHeight="1">
      <c r="A52" s="149" t="s">
        <v>191</v>
      </c>
      <c r="B52" s="149">
        <v>130</v>
      </c>
      <c r="C52" s="149">
        <v>390</v>
      </c>
      <c r="E52" s="151" t="s">
        <v>139</v>
      </c>
      <c r="F52" s="152">
        <v>97</v>
      </c>
      <c r="G52" s="152">
        <v>291</v>
      </c>
      <c r="I52" s="153" t="s">
        <v>149</v>
      </c>
      <c r="J52" s="874">
        <v>265</v>
      </c>
      <c r="K52" s="874">
        <v>1325</v>
      </c>
      <c r="M52" s="154" t="s">
        <v>180</v>
      </c>
      <c r="N52" s="155">
        <v>139</v>
      </c>
      <c r="O52" s="155">
        <v>556</v>
      </c>
    </row>
    <row r="53" spans="1:15" s="150" customFormat="1" ht="15" customHeight="1">
      <c r="A53" s="157" t="s">
        <v>250</v>
      </c>
      <c r="B53" s="157">
        <v>120</v>
      </c>
      <c r="C53" s="157">
        <v>240</v>
      </c>
      <c r="E53" s="158" t="s">
        <v>222</v>
      </c>
      <c r="F53" s="159">
        <v>95</v>
      </c>
      <c r="G53" s="159">
        <v>285</v>
      </c>
      <c r="I53" s="160" t="s">
        <v>218</v>
      </c>
      <c r="J53" s="875">
        <v>260</v>
      </c>
      <c r="K53" s="875">
        <v>780</v>
      </c>
      <c r="M53" s="161" t="s">
        <v>213</v>
      </c>
      <c r="N53" s="162">
        <v>136</v>
      </c>
      <c r="O53" s="162">
        <v>544</v>
      </c>
    </row>
    <row r="54" spans="1:15" s="156" customFormat="1" ht="15" customHeight="1">
      <c r="A54" s="163" t="s">
        <v>121</v>
      </c>
      <c r="B54" s="164">
        <v>0.61</v>
      </c>
      <c r="C54" s="165">
        <v>0.6</v>
      </c>
      <c r="D54" s="167"/>
      <c r="E54" s="163" t="s">
        <v>122</v>
      </c>
      <c r="F54" s="164">
        <v>0.68</v>
      </c>
      <c r="G54" s="165">
        <v>0.69</v>
      </c>
      <c r="H54" s="167"/>
      <c r="I54" s="163" t="s">
        <v>119</v>
      </c>
      <c r="J54" s="164">
        <v>0.56999999999999995</v>
      </c>
      <c r="K54" s="165">
        <v>0.6</v>
      </c>
      <c r="L54" s="167"/>
      <c r="M54" s="169" t="s">
        <v>120</v>
      </c>
      <c r="N54" s="166">
        <v>0.68</v>
      </c>
      <c r="O54" s="168">
        <v>0.71</v>
      </c>
    </row>
    <row r="55" spans="1:15" ht="27" customHeight="1">
      <c r="A55" s="23" t="s">
        <v>127</v>
      </c>
      <c r="B55" s="20"/>
      <c r="C55" s="20"/>
      <c r="F55" s="20"/>
      <c r="G55" s="20"/>
      <c r="I55" s="20"/>
      <c r="J55" s="20"/>
      <c r="K55" s="20"/>
      <c r="M55" s="20"/>
      <c r="N55" s="20"/>
      <c r="O55" s="20"/>
    </row>
  </sheetData>
  <sheetProtection password="FD2C" sheet="1" objects="1" scenarios="1" sort="0" autoFilter="0" pivotTables="0"/>
  <mergeCells count="5">
    <mergeCell ref="A1:O1"/>
    <mergeCell ref="A2:C2"/>
    <mergeCell ref="E2:G2"/>
    <mergeCell ref="I2:K2"/>
    <mergeCell ref="M2:O2"/>
  </mergeCells>
  <pageMargins left="0.2" right="0.2" top="0.5" bottom="0.25" header="0.3" footer="0.3"/>
  <pageSetup scale="6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</sheetPr>
  <dimension ref="A6:O22"/>
  <sheetViews>
    <sheetView topLeftCell="A4" workbookViewId="0">
      <selection activeCell="E23" sqref="E23"/>
    </sheetView>
  </sheetViews>
  <sheetFormatPr baseColWidth="10" defaultColWidth="9.1640625" defaultRowHeight="14" x14ac:dyDescent="0"/>
  <cols>
    <col min="1" max="1" width="9.1640625" style="5"/>
    <col min="2" max="2" width="10.5" style="114" customWidth="1"/>
    <col min="3" max="7" width="9.1640625" style="114"/>
    <col min="8" max="8" width="9.1640625" style="5"/>
    <col min="9" max="16384" width="9.1640625" style="7"/>
  </cols>
  <sheetData>
    <row r="6" spans="2:10" ht="15" thickBot="1"/>
    <row r="7" spans="2:10" ht="25.5" customHeight="1" thickBot="1">
      <c r="B7" s="925" t="s">
        <v>307</v>
      </c>
      <c r="C7" s="926"/>
      <c r="D7" s="926"/>
      <c r="E7" s="926"/>
      <c r="F7" s="926"/>
      <c r="G7" s="927"/>
    </row>
    <row r="10" spans="2:10" ht="70.5" customHeight="1">
      <c r="B10" s="928" t="s">
        <v>288</v>
      </c>
      <c r="C10" s="928"/>
      <c r="D10" s="928"/>
      <c r="E10" s="928"/>
      <c r="F10" s="928"/>
      <c r="G10" s="928"/>
    </row>
    <row r="11" spans="2:10">
      <c r="B11" s="139"/>
      <c r="C11" s="139"/>
      <c r="D11" s="139"/>
      <c r="E11" s="139"/>
      <c r="F11" s="139"/>
      <c r="G11" s="139"/>
      <c r="J11" s="18"/>
    </row>
    <row r="12" spans="2:10" ht="20">
      <c r="B12" s="905"/>
      <c r="C12" s="905"/>
      <c r="D12" s="905"/>
      <c r="E12" s="905"/>
      <c r="F12" s="905"/>
      <c r="G12" s="905"/>
      <c r="J12" s="18"/>
    </row>
    <row r="16" spans="2:10">
      <c r="B16" s="140" t="s">
        <v>128</v>
      </c>
    </row>
    <row r="17" spans="1:15" ht="90.75" customHeight="1">
      <c r="B17" s="141"/>
      <c r="C17" s="111"/>
      <c r="D17" s="111"/>
      <c r="E17" s="111"/>
      <c r="F17" s="111"/>
      <c r="G17" s="111"/>
      <c r="H17" s="14"/>
      <c r="I17" s="14"/>
      <c r="J17" s="906"/>
      <c r="K17" s="907"/>
      <c r="L17" s="907"/>
      <c r="M17" s="907"/>
      <c r="N17" s="907"/>
      <c r="O17" s="907"/>
    </row>
    <row r="18" spans="1:15" ht="15" customHeight="1">
      <c r="B18" s="140"/>
    </row>
    <row r="20" spans="1:15">
      <c r="A20" s="900"/>
      <c r="B20" s="900"/>
      <c r="C20" s="900"/>
      <c r="D20" s="900"/>
      <c r="E20" s="900"/>
      <c r="F20" s="900"/>
      <c r="G20" s="900"/>
      <c r="H20" s="900"/>
    </row>
    <row r="22" spans="1:15">
      <c r="A22" s="900"/>
      <c r="B22" s="900"/>
      <c r="C22" s="900"/>
      <c r="D22" s="900"/>
      <c r="E22" s="900"/>
      <c r="F22" s="900"/>
      <c r="G22" s="900"/>
      <c r="H22" s="900"/>
    </row>
  </sheetData>
  <mergeCells count="6">
    <mergeCell ref="A22:H22"/>
    <mergeCell ref="B7:G7"/>
    <mergeCell ref="B10:G10"/>
    <mergeCell ref="B12:G12"/>
    <mergeCell ref="J17:O17"/>
    <mergeCell ref="A20:H20"/>
  </mergeCells>
  <printOptions horizontalCentered="1"/>
  <pageMargins left="0.7" right="0.7" top="0.75" bottom="0.75" header="0.3" footer="0.3"/>
  <pageSetup orientation="portrait"/>
  <headerFooter>
    <oddFooter>&amp;L&amp;"Arial,Italic"&amp;9Resource Planning Toolkit Updated April, 2018&amp;C&amp;"Arial,Italic"Page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AE106"/>
  <sheetViews>
    <sheetView workbookViewId="0">
      <pane ySplit="3" topLeftCell="A19" activePane="bottomLeft" state="frozen"/>
      <selection pane="bottomLeft" activeCell="J88" sqref="J88"/>
    </sheetView>
  </sheetViews>
  <sheetFormatPr baseColWidth="10" defaultColWidth="8.83203125" defaultRowHeight="14" x14ac:dyDescent="0"/>
  <cols>
    <col min="1" max="1" width="4.1640625" style="7" customWidth="1"/>
    <col min="2" max="2" width="8.83203125" style="43" customWidth="1"/>
    <col min="3" max="3" width="8.5" style="37" customWidth="1"/>
    <col min="4" max="4" width="7.5" style="37" customWidth="1"/>
    <col min="5" max="5" width="10.1640625" style="37" customWidth="1"/>
    <col min="6" max="6" width="10" style="37" customWidth="1"/>
    <col min="7" max="7" width="3.33203125" style="37" customWidth="1"/>
    <col min="8" max="8" width="8.83203125" style="506" customWidth="1"/>
    <col min="9" max="9" width="8.1640625" style="7" customWidth="1"/>
    <col min="10" max="10" width="6.1640625" style="7" customWidth="1"/>
    <col min="11" max="12" width="9.5" style="7" customWidth="1"/>
    <col min="13" max="13" width="1.1640625" style="7" customWidth="1"/>
    <col min="14" max="14" width="8.83203125" style="506" customWidth="1"/>
    <col min="15" max="15" width="7.83203125" style="7" customWidth="1"/>
    <col min="16" max="16" width="6.6640625" style="7" customWidth="1"/>
    <col min="17" max="17" width="10" style="7" customWidth="1"/>
    <col min="18" max="18" width="9.1640625" style="7" customWidth="1"/>
    <col min="19" max="19" width="1.1640625" style="7" customWidth="1"/>
    <col min="20" max="20" width="8.83203125" style="506" customWidth="1"/>
    <col min="21" max="21" width="8.1640625" style="7" customWidth="1"/>
    <col min="22" max="22" width="7" style="7" bestFit="1" customWidth="1"/>
    <col min="23" max="23" width="9.5" style="7" customWidth="1"/>
    <col min="24" max="24" width="9.1640625" style="7" customWidth="1"/>
    <col min="25" max="25" width="1" style="7" customWidth="1"/>
    <col min="26" max="26" width="8.83203125" style="506" customWidth="1"/>
    <col min="27" max="27" width="8.1640625" style="7" customWidth="1"/>
    <col min="28" max="28" width="6.83203125" style="7" customWidth="1"/>
    <col min="29" max="29" width="10.5" style="7" customWidth="1"/>
    <col min="30" max="30" width="10.1640625" style="7" customWidth="1"/>
    <col min="31" max="31" width="3.5" style="7" customWidth="1"/>
    <col min="32" max="16384" width="8.83203125" style="7"/>
  </cols>
  <sheetData>
    <row r="1" spans="1:31" ht="30" customHeight="1" thickBot="1">
      <c r="A1" s="32"/>
      <c r="B1" s="929" t="s">
        <v>483</v>
      </c>
      <c r="C1" s="929"/>
      <c r="D1" s="929"/>
      <c r="E1" s="929"/>
      <c r="F1" s="929"/>
      <c r="G1" s="929"/>
      <c r="H1" s="929"/>
      <c r="I1" s="929"/>
      <c r="J1" s="929"/>
      <c r="K1" s="929"/>
      <c r="L1" s="929"/>
      <c r="M1" s="929"/>
      <c r="N1" s="929"/>
      <c r="O1" s="929"/>
      <c r="P1" s="929"/>
      <c r="Q1" s="929"/>
      <c r="R1" s="929"/>
      <c r="S1" s="929"/>
      <c r="T1" s="929"/>
      <c r="U1" s="929"/>
      <c r="V1" s="929"/>
      <c r="W1" s="929"/>
      <c r="X1" s="929"/>
      <c r="Y1" s="929"/>
      <c r="Z1" s="929"/>
      <c r="AA1" s="929"/>
      <c r="AB1" s="929"/>
      <c r="AC1" s="929"/>
      <c r="AD1" s="929"/>
      <c r="AE1" s="32"/>
    </row>
    <row r="2" spans="1:31" s="34" customFormat="1" ht="19.5" customHeight="1" thickBot="1">
      <c r="A2" s="33"/>
      <c r="B2" s="930" t="s">
        <v>251</v>
      </c>
      <c r="C2" s="931"/>
      <c r="D2" s="931"/>
      <c r="E2" s="931"/>
      <c r="F2" s="932"/>
      <c r="G2" s="510"/>
      <c r="H2" s="503"/>
      <c r="I2" s="933" t="s">
        <v>125</v>
      </c>
      <c r="J2" s="934"/>
      <c r="K2" s="934"/>
      <c r="L2" s="935"/>
      <c r="M2" s="509"/>
      <c r="N2" s="508"/>
      <c r="O2" s="936" t="s">
        <v>126</v>
      </c>
      <c r="P2" s="937"/>
      <c r="Q2" s="937"/>
      <c r="R2" s="938"/>
      <c r="S2" s="511"/>
      <c r="T2" s="508"/>
      <c r="U2" s="939" t="s">
        <v>116</v>
      </c>
      <c r="V2" s="940"/>
      <c r="W2" s="940"/>
      <c r="X2" s="941"/>
      <c r="Y2" s="513"/>
      <c r="Z2" s="512"/>
      <c r="AA2" s="942" t="s">
        <v>123</v>
      </c>
      <c r="AB2" s="943"/>
      <c r="AC2" s="943"/>
      <c r="AD2" s="944"/>
      <c r="AE2" s="33"/>
    </row>
    <row r="3" spans="1:31" s="382" customFormat="1" ht="27" customHeight="1" thickBot="1">
      <c r="A3" s="380"/>
      <c r="B3" s="381" t="s">
        <v>93</v>
      </c>
      <c r="C3" s="786" t="s">
        <v>252</v>
      </c>
      <c r="D3" s="504" t="s">
        <v>253</v>
      </c>
      <c r="E3" s="504" t="s">
        <v>1512</v>
      </c>
      <c r="F3" s="787" t="s">
        <v>254</v>
      </c>
      <c r="G3" s="504"/>
      <c r="H3" s="504" t="s">
        <v>93</v>
      </c>
      <c r="I3" s="788" t="s">
        <v>252</v>
      </c>
      <c r="J3" s="789" t="s">
        <v>253</v>
      </c>
      <c r="K3" s="789" t="s">
        <v>1512</v>
      </c>
      <c r="L3" s="790" t="s">
        <v>254</v>
      </c>
      <c r="M3" s="504"/>
      <c r="N3" s="504" t="s">
        <v>93</v>
      </c>
      <c r="O3" s="791" t="s">
        <v>252</v>
      </c>
      <c r="P3" s="792" t="s">
        <v>253</v>
      </c>
      <c r="Q3" s="792" t="s">
        <v>1512</v>
      </c>
      <c r="R3" s="793" t="s">
        <v>254</v>
      </c>
      <c r="S3" s="504"/>
      <c r="T3" s="504" t="s">
        <v>93</v>
      </c>
      <c r="U3" s="794" t="s">
        <v>252</v>
      </c>
      <c r="V3" s="795" t="s">
        <v>253</v>
      </c>
      <c r="W3" s="795" t="s">
        <v>1512</v>
      </c>
      <c r="X3" s="796" t="s">
        <v>254</v>
      </c>
      <c r="Y3" s="504"/>
      <c r="Z3" s="504" t="s">
        <v>93</v>
      </c>
      <c r="AA3" s="797" t="s">
        <v>252</v>
      </c>
      <c r="AB3" s="798" t="s">
        <v>253</v>
      </c>
      <c r="AC3" s="798" t="s">
        <v>1512</v>
      </c>
      <c r="AD3" s="799" t="s">
        <v>254</v>
      </c>
      <c r="AE3" s="380"/>
    </row>
    <row r="4" spans="1:31" s="114" customFormat="1" ht="15" thickTop="1">
      <c r="A4" s="36"/>
      <c r="B4" s="501" t="s">
        <v>0</v>
      </c>
      <c r="C4" s="870">
        <v>111</v>
      </c>
      <c r="D4" s="871">
        <v>98</v>
      </c>
      <c r="E4" s="871">
        <v>13</v>
      </c>
      <c r="F4" s="229">
        <f t="shared" ref="F4:F35" si="0">D4/C4</f>
        <v>0.88288288288288286</v>
      </c>
      <c r="G4" s="499"/>
      <c r="H4" s="501" t="s">
        <v>0</v>
      </c>
      <c r="I4" s="231">
        <v>36</v>
      </c>
      <c r="J4" s="232">
        <v>30</v>
      </c>
      <c r="K4" s="232">
        <v>6</v>
      </c>
      <c r="L4" s="229">
        <f>J4/I4</f>
        <v>0.83333333333333337</v>
      </c>
      <c r="M4" s="499"/>
      <c r="N4" s="501" t="s">
        <v>0</v>
      </c>
      <c r="O4" s="233">
        <v>44</v>
      </c>
      <c r="P4" s="234">
        <v>41</v>
      </c>
      <c r="Q4" s="234">
        <v>3</v>
      </c>
      <c r="R4" s="229">
        <f t="shared" ref="R4:R26" si="1">P4/O4</f>
        <v>0.93181818181818177</v>
      </c>
      <c r="S4" s="499"/>
      <c r="T4" s="501" t="s">
        <v>0</v>
      </c>
      <c r="U4" s="235">
        <v>20</v>
      </c>
      <c r="V4" s="236">
        <v>16</v>
      </c>
      <c r="W4" s="236">
        <v>4</v>
      </c>
      <c r="X4" s="229">
        <f t="shared" ref="X4:X11" si="2">V4/U4</f>
        <v>0.8</v>
      </c>
      <c r="Y4" s="499"/>
      <c r="Z4" s="501" t="s">
        <v>0</v>
      </c>
      <c r="AA4" s="237">
        <v>11</v>
      </c>
      <c r="AB4" s="238">
        <v>11</v>
      </c>
      <c r="AC4" s="238">
        <v>0</v>
      </c>
      <c r="AD4" s="229">
        <f>AB4/AA4</f>
        <v>1</v>
      </c>
      <c r="AE4" s="230"/>
    </row>
    <row r="5" spans="1:31" s="114" customFormat="1">
      <c r="A5" s="36"/>
      <c r="B5" s="501" t="s">
        <v>255</v>
      </c>
      <c r="C5" s="870">
        <v>105</v>
      </c>
      <c r="D5" s="871">
        <v>0</v>
      </c>
      <c r="E5" s="871">
        <v>105</v>
      </c>
      <c r="F5" s="229">
        <f t="shared" si="0"/>
        <v>0</v>
      </c>
      <c r="G5" s="499"/>
      <c r="H5" s="501" t="s">
        <v>255</v>
      </c>
      <c r="I5" s="231">
        <v>24</v>
      </c>
      <c r="J5" s="232">
        <v>0</v>
      </c>
      <c r="K5" s="232">
        <v>24</v>
      </c>
      <c r="L5" s="229">
        <f>J5/I5</f>
        <v>0</v>
      </c>
      <c r="M5" s="499"/>
      <c r="N5" s="501" t="s">
        <v>255</v>
      </c>
      <c r="O5" s="233">
        <v>41</v>
      </c>
      <c r="P5" s="234">
        <v>0</v>
      </c>
      <c r="Q5" s="234">
        <v>41</v>
      </c>
      <c r="R5" s="229">
        <f t="shared" si="1"/>
        <v>0</v>
      </c>
      <c r="S5" s="499"/>
      <c r="T5" s="501" t="s">
        <v>255</v>
      </c>
      <c r="U5" s="235">
        <v>40</v>
      </c>
      <c r="V5" s="236">
        <v>0</v>
      </c>
      <c r="W5" s="236">
        <v>40</v>
      </c>
      <c r="X5" s="229">
        <f t="shared" si="2"/>
        <v>0</v>
      </c>
      <c r="Y5" s="499"/>
      <c r="Z5" s="501" t="s">
        <v>255</v>
      </c>
      <c r="AA5" s="239">
        <v>0</v>
      </c>
      <c r="AB5" s="240">
        <v>0</v>
      </c>
      <c r="AC5" s="240">
        <v>0</v>
      </c>
      <c r="AD5" s="229">
        <v>0</v>
      </c>
      <c r="AE5" s="230"/>
    </row>
    <row r="6" spans="1:31" s="114" customFormat="1">
      <c r="A6" s="36"/>
      <c r="B6" s="501" t="s">
        <v>99</v>
      </c>
      <c r="C6" s="870">
        <v>7</v>
      </c>
      <c r="D6" s="871">
        <v>7</v>
      </c>
      <c r="E6" s="871">
        <v>0</v>
      </c>
      <c r="F6" s="229">
        <f t="shared" si="0"/>
        <v>1</v>
      </c>
      <c r="G6" s="499"/>
      <c r="H6" s="501" t="s">
        <v>99</v>
      </c>
      <c r="I6" s="231">
        <v>0</v>
      </c>
      <c r="J6" s="232">
        <v>0</v>
      </c>
      <c r="K6" s="232">
        <v>0</v>
      </c>
      <c r="L6" s="229">
        <v>0</v>
      </c>
      <c r="M6" s="499"/>
      <c r="N6" s="501" t="s">
        <v>99</v>
      </c>
      <c r="O6" s="233">
        <v>5</v>
      </c>
      <c r="P6" s="234">
        <v>5</v>
      </c>
      <c r="Q6" s="234">
        <v>0</v>
      </c>
      <c r="R6" s="229">
        <f t="shared" si="1"/>
        <v>1</v>
      </c>
      <c r="S6" s="499"/>
      <c r="T6" s="501" t="s">
        <v>99</v>
      </c>
      <c r="U6" s="235">
        <v>2</v>
      </c>
      <c r="V6" s="236">
        <v>2</v>
      </c>
      <c r="W6" s="236">
        <v>0</v>
      </c>
      <c r="X6" s="229">
        <f t="shared" si="2"/>
        <v>1</v>
      </c>
      <c r="Y6" s="499"/>
      <c r="Z6" s="501" t="s">
        <v>99</v>
      </c>
      <c r="AA6" s="239">
        <v>0</v>
      </c>
      <c r="AB6" s="240">
        <v>0</v>
      </c>
      <c r="AC6" s="240">
        <v>0</v>
      </c>
      <c r="AD6" s="229">
        <v>0</v>
      </c>
      <c r="AE6" s="230"/>
    </row>
    <row r="7" spans="1:31" s="114" customFormat="1">
      <c r="A7" s="36"/>
      <c r="B7" s="501" t="s">
        <v>100</v>
      </c>
      <c r="C7" s="870">
        <v>3</v>
      </c>
      <c r="D7" s="871">
        <v>2</v>
      </c>
      <c r="E7" s="871">
        <v>1</v>
      </c>
      <c r="F7" s="229">
        <f t="shared" si="0"/>
        <v>0.66666666666666663</v>
      </c>
      <c r="G7" s="499"/>
      <c r="H7" s="501" t="s">
        <v>100</v>
      </c>
      <c r="I7" s="231">
        <v>0</v>
      </c>
      <c r="J7" s="232">
        <v>0</v>
      </c>
      <c r="K7" s="232">
        <v>0</v>
      </c>
      <c r="L7" s="229">
        <v>0</v>
      </c>
      <c r="M7" s="499"/>
      <c r="N7" s="501" t="s">
        <v>100</v>
      </c>
      <c r="O7" s="233">
        <v>2</v>
      </c>
      <c r="P7" s="234">
        <v>2</v>
      </c>
      <c r="Q7" s="234">
        <v>0</v>
      </c>
      <c r="R7" s="229">
        <f t="shared" si="1"/>
        <v>1</v>
      </c>
      <c r="S7" s="499"/>
      <c r="T7" s="501" t="s">
        <v>100</v>
      </c>
      <c r="U7" s="235">
        <v>1</v>
      </c>
      <c r="V7" s="236">
        <v>0</v>
      </c>
      <c r="W7" s="236">
        <v>1</v>
      </c>
      <c r="X7" s="229">
        <f t="shared" si="2"/>
        <v>0</v>
      </c>
      <c r="Y7" s="499"/>
      <c r="Z7" s="501" t="s">
        <v>100</v>
      </c>
      <c r="AA7" s="239">
        <v>0</v>
      </c>
      <c r="AB7" s="240">
        <v>0</v>
      </c>
      <c r="AC7" s="240">
        <v>0</v>
      </c>
      <c r="AD7" s="229">
        <v>0</v>
      </c>
      <c r="AE7" s="230"/>
    </row>
    <row r="8" spans="1:31" s="114" customFormat="1">
      <c r="A8" s="36"/>
      <c r="B8" s="501" t="s">
        <v>101</v>
      </c>
      <c r="C8" s="870">
        <v>15</v>
      </c>
      <c r="D8" s="871">
        <v>14</v>
      </c>
      <c r="E8" s="871">
        <v>1</v>
      </c>
      <c r="F8" s="229">
        <f t="shared" si="0"/>
        <v>0.93333333333333335</v>
      </c>
      <c r="G8" s="499"/>
      <c r="H8" s="501" t="s">
        <v>101</v>
      </c>
      <c r="I8" s="231">
        <v>1</v>
      </c>
      <c r="J8" s="232">
        <v>1</v>
      </c>
      <c r="K8" s="232">
        <v>0</v>
      </c>
      <c r="L8" s="229">
        <f>J8/I8</f>
        <v>1</v>
      </c>
      <c r="M8" s="499"/>
      <c r="N8" s="501" t="s">
        <v>101</v>
      </c>
      <c r="O8" s="233">
        <v>10</v>
      </c>
      <c r="P8" s="234">
        <v>9</v>
      </c>
      <c r="Q8" s="234">
        <v>1</v>
      </c>
      <c r="R8" s="229">
        <f t="shared" si="1"/>
        <v>0.9</v>
      </c>
      <c r="S8" s="499"/>
      <c r="T8" s="501" t="s">
        <v>101</v>
      </c>
      <c r="U8" s="235">
        <v>4</v>
      </c>
      <c r="V8" s="236">
        <v>4</v>
      </c>
      <c r="W8" s="236">
        <v>0</v>
      </c>
      <c r="X8" s="229">
        <f t="shared" si="2"/>
        <v>1</v>
      </c>
      <c r="Y8" s="499"/>
      <c r="Z8" s="501" t="s">
        <v>101</v>
      </c>
      <c r="AA8" s="239">
        <v>0</v>
      </c>
      <c r="AB8" s="240">
        <v>0</v>
      </c>
      <c r="AC8" s="240">
        <v>0</v>
      </c>
      <c r="AD8" s="229">
        <v>0</v>
      </c>
      <c r="AE8" s="230"/>
    </row>
    <row r="9" spans="1:31" s="114" customFormat="1">
      <c r="A9" s="36"/>
      <c r="B9" s="501" t="s">
        <v>1</v>
      </c>
      <c r="C9" s="870">
        <v>70</v>
      </c>
      <c r="D9" s="871">
        <v>66</v>
      </c>
      <c r="E9" s="871">
        <v>4</v>
      </c>
      <c r="F9" s="229">
        <f t="shared" si="0"/>
        <v>0.94285714285714284</v>
      </c>
      <c r="G9" s="499"/>
      <c r="H9" s="501" t="s">
        <v>1</v>
      </c>
      <c r="I9" s="231">
        <v>15</v>
      </c>
      <c r="J9" s="232">
        <v>14</v>
      </c>
      <c r="K9" s="232">
        <v>1</v>
      </c>
      <c r="L9" s="229">
        <f>J9/I9</f>
        <v>0.93333333333333335</v>
      </c>
      <c r="M9" s="499"/>
      <c r="N9" s="501" t="s">
        <v>1</v>
      </c>
      <c r="O9" s="233">
        <v>34</v>
      </c>
      <c r="P9" s="234">
        <v>34</v>
      </c>
      <c r="Q9" s="234">
        <v>0</v>
      </c>
      <c r="R9" s="229">
        <f t="shared" si="1"/>
        <v>1</v>
      </c>
      <c r="S9" s="499"/>
      <c r="T9" s="501" t="s">
        <v>1</v>
      </c>
      <c r="U9" s="235">
        <v>10</v>
      </c>
      <c r="V9" s="236">
        <v>8</v>
      </c>
      <c r="W9" s="236">
        <v>2</v>
      </c>
      <c r="X9" s="229">
        <f t="shared" si="2"/>
        <v>0.8</v>
      </c>
      <c r="Y9" s="499"/>
      <c r="Z9" s="501" t="s">
        <v>1</v>
      </c>
      <c r="AA9" s="237">
        <v>11</v>
      </c>
      <c r="AB9" s="238">
        <v>10</v>
      </c>
      <c r="AC9" s="238">
        <v>1</v>
      </c>
      <c r="AD9" s="229">
        <f>AB9/AA9</f>
        <v>0.90909090909090906</v>
      </c>
      <c r="AE9" s="230"/>
    </row>
    <row r="10" spans="1:31" s="114" customFormat="1">
      <c r="A10" s="36"/>
      <c r="B10" s="501" t="s">
        <v>2</v>
      </c>
      <c r="C10" s="870">
        <v>13</v>
      </c>
      <c r="D10" s="871">
        <v>12</v>
      </c>
      <c r="E10" s="871">
        <v>1</v>
      </c>
      <c r="F10" s="229">
        <f t="shared" si="0"/>
        <v>0.92307692307692313</v>
      </c>
      <c r="G10" s="499"/>
      <c r="H10" s="501" t="s">
        <v>2</v>
      </c>
      <c r="I10" s="231">
        <v>2</v>
      </c>
      <c r="J10" s="232">
        <v>1</v>
      </c>
      <c r="K10" s="232">
        <v>1</v>
      </c>
      <c r="L10" s="229">
        <f>J10/I10</f>
        <v>0.5</v>
      </c>
      <c r="M10" s="499"/>
      <c r="N10" s="501" t="s">
        <v>2</v>
      </c>
      <c r="O10" s="233">
        <v>7</v>
      </c>
      <c r="P10" s="234">
        <v>7</v>
      </c>
      <c r="Q10" s="234">
        <v>0</v>
      </c>
      <c r="R10" s="229">
        <f t="shared" si="1"/>
        <v>1</v>
      </c>
      <c r="S10" s="499"/>
      <c r="T10" s="501" t="s">
        <v>2</v>
      </c>
      <c r="U10" s="235">
        <v>4</v>
      </c>
      <c r="V10" s="236">
        <v>4</v>
      </c>
      <c r="W10" s="236">
        <v>0</v>
      </c>
      <c r="X10" s="229">
        <f t="shared" si="2"/>
        <v>1</v>
      </c>
      <c r="Y10" s="499"/>
      <c r="Z10" s="501" t="s">
        <v>2</v>
      </c>
      <c r="AA10" s="239">
        <v>0</v>
      </c>
      <c r="AB10" s="240">
        <v>0</v>
      </c>
      <c r="AC10" s="240">
        <v>0</v>
      </c>
      <c r="AD10" s="229">
        <v>0</v>
      </c>
      <c r="AE10" s="230"/>
    </row>
    <row r="11" spans="1:31" s="114" customFormat="1">
      <c r="A11" s="36"/>
      <c r="B11" s="501" t="s">
        <v>3</v>
      </c>
      <c r="C11" s="870">
        <v>11</v>
      </c>
      <c r="D11" s="871">
        <v>8</v>
      </c>
      <c r="E11" s="871">
        <v>3</v>
      </c>
      <c r="F11" s="229">
        <f t="shared" si="0"/>
        <v>0.72727272727272729</v>
      </c>
      <c r="G11" s="499"/>
      <c r="H11" s="501" t="s">
        <v>3</v>
      </c>
      <c r="I11" s="231">
        <v>2</v>
      </c>
      <c r="J11" s="232">
        <v>1</v>
      </c>
      <c r="K11" s="232">
        <v>1</v>
      </c>
      <c r="L11" s="229">
        <f>J11/I11</f>
        <v>0.5</v>
      </c>
      <c r="M11" s="499"/>
      <c r="N11" s="501" t="s">
        <v>3</v>
      </c>
      <c r="O11" s="233">
        <v>7</v>
      </c>
      <c r="P11" s="234">
        <v>5</v>
      </c>
      <c r="Q11" s="234">
        <v>2</v>
      </c>
      <c r="R11" s="229">
        <f t="shared" si="1"/>
        <v>0.7142857142857143</v>
      </c>
      <c r="S11" s="499"/>
      <c r="T11" s="501" t="s">
        <v>3</v>
      </c>
      <c r="U11" s="235">
        <v>2</v>
      </c>
      <c r="V11" s="236">
        <v>2</v>
      </c>
      <c r="W11" s="236">
        <v>0</v>
      </c>
      <c r="X11" s="229">
        <f t="shared" si="2"/>
        <v>1</v>
      </c>
      <c r="Y11" s="499"/>
      <c r="Z11" s="501" t="s">
        <v>3</v>
      </c>
      <c r="AA11" s="239">
        <v>0</v>
      </c>
      <c r="AB11" s="240">
        <v>0</v>
      </c>
      <c r="AC11" s="240">
        <v>0</v>
      </c>
      <c r="AD11" s="229">
        <v>0</v>
      </c>
      <c r="AE11" s="230"/>
    </row>
    <row r="12" spans="1:31" s="114" customFormat="1">
      <c r="A12" s="36"/>
      <c r="B12" s="501" t="s">
        <v>4</v>
      </c>
      <c r="C12" s="870">
        <v>22</v>
      </c>
      <c r="D12" s="871">
        <v>21</v>
      </c>
      <c r="E12" s="871">
        <v>1</v>
      </c>
      <c r="F12" s="229">
        <f t="shared" si="0"/>
        <v>0.95454545454545459</v>
      </c>
      <c r="G12" s="499"/>
      <c r="H12" s="501" t="s">
        <v>4</v>
      </c>
      <c r="I12" s="231">
        <v>0</v>
      </c>
      <c r="J12" s="232">
        <v>0</v>
      </c>
      <c r="K12" s="232">
        <v>0</v>
      </c>
      <c r="L12" s="229">
        <v>0</v>
      </c>
      <c r="M12" s="499"/>
      <c r="N12" s="501" t="s">
        <v>4</v>
      </c>
      <c r="O12" s="233">
        <v>22</v>
      </c>
      <c r="P12" s="234">
        <v>21</v>
      </c>
      <c r="Q12" s="234">
        <v>1</v>
      </c>
      <c r="R12" s="229">
        <f t="shared" si="1"/>
        <v>0.95454545454545459</v>
      </c>
      <c r="S12" s="499"/>
      <c r="T12" s="501" t="s">
        <v>4</v>
      </c>
      <c r="U12" s="235">
        <v>0</v>
      </c>
      <c r="V12" s="236">
        <v>0</v>
      </c>
      <c r="W12" s="236">
        <v>0</v>
      </c>
      <c r="X12" s="229">
        <v>0</v>
      </c>
      <c r="Y12" s="499"/>
      <c r="Z12" s="501" t="s">
        <v>4</v>
      </c>
      <c r="AA12" s="239">
        <v>0</v>
      </c>
      <c r="AB12" s="240">
        <v>0</v>
      </c>
      <c r="AC12" s="240">
        <v>0</v>
      </c>
      <c r="AD12" s="229">
        <v>0</v>
      </c>
      <c r="AE12" s="230"/>
    </row>
    <row r="13" spans="1:31" s="114" customFormat="1">
      <c r="A13" s="36"/>
      <c r="B13" s="501" t="s">
        <v>5</v>
      </c>
      <c r="C13" s="870">
        <v>413</v>
      </c>
      <c r="D13" s="871">
        <v>375</v>
      </c>
      <c r="E13" s="871">
        <v>38</v>
      </c>
      <c r="F13" s="229">
        <f t="shared" si="0"/>
        <v>0.90799031476997583</v>
      </c>
      <c r="G13" s="499"/>
      <c r="H13" s="501" t="s">
        <v>5</v>
      </c>
      <c r="I13" s="231">
        <v>49</v>
      </c>
      <c r="J13" s="232">
        <v>42</v>
      </c>
      <c r="K13" s="232">
        <v>7</v>
      </c>
      <c r="L13" s="229">
        <f>J13/I13</f>
        <v>0.8571428571428571</v>
      </c>
      <c r="M13" s="499"/>
      <c r="N13" s="501" t="s">
        <v>5</v>
      </c>
      <c r="O13" s="233">
        <v>221</v>
      </c>
      <c r="P13" s="234">
        <v>198</v>
      </c>
      <c r="Q13" s="234">
        <v>23</v>
      </c>
      <c r="R13" s="229">
        <f t="shared" si="1"/>
        <v>0.89592760180995479</v>
      </c>
      <c r="S13" s="499"/>
      <c r="T13" s="501" t="s">
        <v>5</v>
      </c>
      <c r="U13" s="235">
        <v>134</v>
      </c>
      <c r="V13" s="236">
        <v>126</v>
      </c>
      <c r="W13" s="236">
        <v>8</v>
      </c>
      <c r="X13" s="229">
        <f>V13/U13</f>
        <v>0.94029850746268662</v>
      </c>
      <c r="Y13" s="499"/>
      <c r="Z13" s="501" t="s">
        <v>5</v>
      </c>
      <c r="AA13" s="237">
        <v>9</v>
      </c>
      <c r="AB13" s="238">
        <v>9</v>
      </c>
      <c r="AC13" s="238">
        <v>0</v>
      </c>
      <c r="AD13" s="229">
        <f>AB13/AA13</f>
        <v>1</v>
      </c>
      <c r="AE13" s="230"/>
    </row>
    <row r="14" spans="1:31" s="114" customFormat="1">
      <c r="A14" s="36"/>
      <c r="B14" s="501" t="s">
        <v>6</v>
      </c>
      <c r="C14" s="870">
        <v>46</v>
      </c>
      <c r="D14" s="871">
        <v>41</v>
      </c>
      <c r="E14" s="871">
        <v>5</v>
      </c>
      <c r="F14" s="229">
        <f t="shared" si="0"/>
        <v>0.89130434782608692</v>
      </c>
      <c r="G14" s="499"/>
      <c r="H14" s="501" t="s">
        <v>6</v>
      </c>
      <c r="I14" s="231">
        <v>0</v>
      </c>
      <c r="J14" s="232">
        <v>0</v>
      </c>
      <c r="K14" s="232">
        <v>0</v>
      </c>
      <c r="L14" s="229">
        <v>0</v>
      </c>
      <c r="M14" s="499"/>
      <c r="N14" s="501" t="s">
        <v>6</v>
      </c>
      <c r="O14" s="233">
        <v>45</v>
      </c>
      <c r="P14" s="234">
        <v>40</v>
      </c>
      <c r="Q14" s="234">
        <v>5</v>
      </c>
      <c r="R14" s="229">
        <f t="shared" si="1"/>
        <v>0.88888888888888884</v>
      </c>
      <c r="S14" s="499"/>
      <c r="T14" s="501" t="s">
        <v>6</v>
      </c>
      <c r="U14" s="235">
        <v>1</v>
      </c>
      <c r="V14" s="236">
        <v>1</v>
      </c>
      <c r="W14" s="236">
        <v>0</v>
      </c>
      <c r="X14" s="229">
        <f>V14/U14</f>
        <v>1</v>
      </c>
      <c r="Y14" s="499"/>
      <c r="Z14" s="501" t="s">
        <v>6</v>
      </c>
      <c r="AA14" s="239">
        <v>0</v>
      </c>
      <c r="AB14" s="240">
        <v>0</v>
      </c>
      <c r="AC14" s="240">
        <v>0</v>
      </c>
      <c r="AD14" s="229">
        <v>0</v>
      </c>
      <c r="AE14" s="230"/>
    </row>
    <row r="15" spans="1:31" s="114" customFormat="1">
      <c r="A15" s="36"/>
      <c r="B15" s="501" t="s">
        <v>7</v>
      </c>
      <c r="C15" s="870">
        <v>15</v>
      </c>
      <c r="D15" s="871">
        <v>14</v>
      </c>
      <c r="E15" s="871">
        <v>1</v>
      </c>
      <c r="F15" s="229">
        <f t="shared" si="0"/>
        <v>0.93333333333333335</v>
      </c>
      <c r="G15" s="499"/>
      <c r="H15" s="501" t="s">
        <v>7</v>
      </c>
      <c r="I15" s="231">
        <v>2</v>
      </c>
      <c r="J15" s="232">
        <v>2</v>
      </c>
      <c r="K15" s="232">
        <v>0</v>
      </c>
      <c r="L15" s="229">
        <f>J15/I15</f>
        <v>1</v>
      </c>
      <c r="M15" s="499"/>
      <c r="N15" s="501" t="s">
        <v>7</v>
      </c>
      <c r="O15" s="233">
        <v>6</v>
      </c>
      <c r="P15" s="234">
        <v>6</v>
      </c>
      <c r="Q15" s="234">
        <v>0</v>
      </c>
      <c r="R15" s="229">
        <f t="shared" si="1"/>
        <v>1</v>
      </c>
      <c r="S15" s="499"/>
      <c r="T15" s="501" t="s">
        <v>7</v>
      </c>
      <c r="U15" s="235">
        <v>3</v>
      </c>
      <c r="V15" s="236">
        <v>3</v>
      </c>
      <c r="W15" s="236">
        <v>0</v>
      </c>
      <c r="X15" s="229">
        <f>V15/U15</f>
        <v>1</v>
      </c>
      <c r="Y15" s="499"/>
      <c r="Z15" s="501" t="s">
        <v>7</v>
      </c>
      <c r="AA15" s="237">
        <v>4</v>
      </c>
      <c r="AB15" s="238">
        <v>3</v>
      </c>
      <c r="AC15" s="238">
        <v>1</v>
      </c>
      <c r="AD15" s="229">
        <f>AB15/AA15</f>
        <v>0.75</v>
      </c>
      <c r="AE15" s="230"/>
    </row>
    <row r="16" spans="1:31" s="114" customFormat="1">
      <c r="A16" s="36"/>
      <c r="B16" s="501" t="s">
        <v>8</v>
      </c>
      <c r="C16" s="870">
        <v>53</v>
      </c>
      <c r="D16" s="871">
        <v>47</v>
      </c>
      <c r="E16" s="871">
        <v>6</v>
      </c>
      <c r="F16" s="229">
        <f t="shared" si="0"/>
        <v>0.8867924528301887</v>
      </c>
      <c r="G16" s="499"/>
      <c r="H16" s="501" t="s">
        <v>8</v>
      </c>
      <c r="I16" s="231">
        <v>0</v>
      </c>
      <c r="J16" s="232">
        <v>0</v>
      </c>
      <c r="K16" s="232">
        <v>0</v>
      </c>
      <c r="L16" s="229">
        <v>0</v>
      </c>
      <c r="M16" s="499"/>
      <c r="N16" s="501" t="s">
        <v>8</v>
      </c>
      <c r="O16" s="233">
        <v>53</v>
      </c>
      <c r="P16" s="234">
        <v>47</v>
      </c>
      <c r="Q16" s="234">
        <v>6</v>
      </c>
      <c r="R16" s="229">
        <f t="shared" si="1"/>
        <v>0.8867924528301887</v>
      </c>
      <c r="S16" s="499"/>
      <c r="T16" s="501" t="s">
        <v>8</v>
      </c>
      <c r="U16" s="235">
        <v>0</v>
      </c>
      <c r="V16" s="236">
        <v>0</v>
      </c>
      <c r="W16" s="236">
        <v>0</v>
      </c>
      <c r="X16" s="229">
        <v>0</v>
      </c>
      <c r="Y16" s="499"/>
      <c r="Z16" s="501" t="s">
        <v>8</v>
      </c>
      <c r="AA16" s="239">
        <v>0</v>
      </c>
      <c r="AB16" s="240">
        <v>0</v>
      </c>
      <c r="AC16" s="240">
        <v>0</v>
      </c>
      <c r="AD16" s="229">
        <v>0</v>
      </c>
      <c r="AE16" s="230"/>
    </row>
    <row r="17" spans="1:31" s="114" customFormat="1">
      <c r="A17" s="36"/>
      <c r="B17" s="501" t="s">
        <v>9</v>
      </c>
      <c r="C17" s="870">
        <v>513</v>
      </c>
      <c r="D17" s="871">
        <v>481</v>
      </c>
      <c r="E17" s="871">
        <v>32</v>
      </c>
      <c r="F17" s="229">
        <f t="shared" si="0"/>
        <v>0.93762183235867447</v>
      </c>
      <c r="G17" s="499"/>
      <c r="H17" s="501" t="s">
        <v>9</v>
      </c>
      <c r="I17" s="231">
        <v>114</v>
      </c>
      <c r="J17" s="232">
        <v>105</v>
      </c>
      <c r="K17" s="232">
        <v>9</v>
      </c>
      <c r="L17" s="229">
        <f>J17/I17</f>
        <v>0.92105263157894735</v>
      </c>
      <c r="M17" s="499"/>
      <c r="N17" s="501" t="s">
        <v>9</v>
      </c>
      <c r="O17" s="233">
        <v>210</v>
      </c>
      <c r="P17" s="234">
        <v>202</v>
      </c>
      <c r="Q17" s="234">
        <v>8</v>
      </c>
      <c r="R17" s="229">
        <f t="shared" si="1"/>
        <v>0.96190476190476193</v>
      </c>
      <c r="S17" s="499"/>
      <c r="T17" s="501" t="s">
        <v>9</v>
      </c>
      <c r="U17" s="235">
        <v>150</v>
      </c>
      <c r="V17" s="236">
        <v>138</v>
      </c>
      <c r="W17" s="236">
        <v>12</v>
      </c>
      <c r="X17" s="229">
        <f>V17/U17</f>
        <v>0.92</v>
      </c>
      <c r="Y17" s="499"/>
      <c r="Z17" s="501" t="s">
        <v>9</v>
      </c>
      <c r="AA17" s="237">
        <v>39</v>
      </c>
      <c r="AB17" s="238">
        <v>36</v>
      </c>
      <c r="AC17" s="238">
        <v>3</v>
      </c>
      <c r="AD17" s="229">
        <f>AB17/AA17</f>
        <v>0.92307692307692313</v>
      </c>
      <c r="AE17" s="230"/>
    </row>
    <row r="18" spans="1:31" s="114" customFormat="1">
      <c r="A18" s="36"/>
      <c r="B18" s="501" t="s">
        <v>10</v>
      </c>
      <c r="C18" s="870">
        <v>18</v>
      </c>
      <c r="D18" s="871">
        <v>18</v>
      </c>
      <c r="E18" s="871">
        <v>0</v>
      </c>
      <c r="F18" s="229">
        <f t="shared" si="0"/>
        <v>1</v>
      </c>
      <c r="G18" s="499"/>
      <c r="H18" s="501" t="s">
        <v>10</v>
      </c>
      <c r="I18" s="231">
        <v>15</v>
      </c>
      <c r="J18" s="232">
        <v>15</v>
      </c>
      <c r="K18" s="232">
        <v>0</v>
      </c>
      <c r="L18" s="229">
        <f>J18/I18</f>
        <v>1</v>
      </c>
      <c r="M18" s="499"/>
      <c r="N18" s="501" t="s">
        <v>10</v>
      </c>
      <c r="O18" s="233">
        <v>2</v>
      </c>
      <c r="P18" s="234">
        <v>2</v>
      </c>
      <c r="Q18" s="234">
        <v>0</v>
      </c>
      <c r="R18" s="229">
        <f t="shared" si="1"/>
        <v>1</v>
      </c>
      <c r="S18" s="499"/>
      <c r="T18" s="501" t="s">
        <v>10</v>
      </c>
      <c r="U18" s="235">
        <v>1</v>
      </c>
      <c r="V18" s="236">
        <v>1</v>
      </c>
      <c r="W18" s="236">
        <v>0</v>
      </c>
      <c r="X18" s="229">
        <f>V18/U18</f>
        <v>1</v>
      </c>
      <c r="Y18" s="499"/>
      <c r="Z18" s="501" t="s">
        <v>10</v>
      </c>
      <c r="AA18" s="239">
        <v>0</v>
      </c>
      <c r="AB18" s="240">
        <v>0</v>
      </c>
      <c r="AC18" s="240">
        <v>0</v>
      </c>
      <c r="AD18" s="229">
        <v>0</v>
      </c>
      <c r="AE18" s="230"/>
    </row>
    <row r="19" spans="1:31" s="114" customFormat="1">
      <c r="A19" s="36"/>
      <c r="B19" s="501" t="s">
        <v>11</v>
      </c>
      <c r="C19" s="870">
        <v>50</v>
      </c>
      <c r="D19" s="871">
        <v>39</v>
      </c>
      <c r="E19" s="871">
        <v>11</v>
      </c>
      <c r="F19" s="229">
        <f t="shared" si="0"/>
        <v>0.78</v>
      </c>
      <c r="G19" s="499"/>
      <c r="H19" s="501" t="s">
        <v>11</v>
      </c>
      <c r="I19" s="231">
        <v>0</v>
      </c>
      <c r="J19" s="232">
        <v>0</v>
      </c>
      <c r="K19" s="232">
        <v>0</v>
      </c>
      <c r="L19" s="229">
        <v>0</v>
      </c>
      <c r="M19" s="499"/>
      <c r="N19" s="501" t="s">
        <v>11</v>
      </c>
      <c r="O19" s="233">
        <v>50</v>
      </c>
      <c r="P19" s="234">
        <v>39</v>
      </c>
      <c r="Q19" s="234">
        <v>11</v>
      </c>
      <c r="R19" s="229">
        <f t="shared" si="1"/>
        <v>0.78</v>
      </c>
      <c r="S19" s="499"/>
      <c r="T19" s="501" t="s">
        <v>11</v>
      </c>
      <c r="U19" s="235">
        <v>0</v>
      </c>
      <c r="V19" s="236">
        <v>0</v>
      </c>
      <c r="W19" s="236">
        <v>0</v>
      </c>
      <c r="X19" s="229">
        <v>0</v>
      </c>
      <c r="Y19" s="499"/>
      <c r="Z19" s="501" t="s">
        <v>11</v>
      </c>
      <c r="AA19" s="239">
        <v>0</v>
      </c>
      <c r="AB19" s="240">
        <v>0</v>
      </c>
      <c r="AC19" s="240">
        <v>0</v>
      </c>
      <c r="AD19" s="229">
        <v>0</v>
      </c>
      <c r="AE19" s="230"/>
    </row>
    <row r="20" spans="1:31" s="114" customFormat="1">
      <c r="A20" s="36"/>
      <c r="B20" s="501" t="s">
        <v>12</v>
      </c>
      <c r="C20" s="870">
        <v>100</v>
      </c>
      <c r="D20" s="871">
        <v>96</v>
      </c>
      <c r="E20" s="871">
        <v>4</v>
      </c>
      <c r="F20" s="229">
        <f t="shared" si="0"/>
        <v>0.96</v>
      </c>
      <c r="G20" s="499"/>
      <c r="H20" s="501" t="s">
        <v>12</v>
      </c>
      <c r="I20" s="231">
        <v>22</v>
      </c>
      <c r="J20" s="232">
        <v>20</v>
      </c>
      <c r="K20" s="232">
        <v>2</v>
      </c>
      <c r="L20" s="229">
        <f>J20/I20</f>
        <v>0.90909090909090906</v>
      </c>
      <c r="M20" s="499"/>
      <c r="N20" s="501" t="s">
        <v>12</v>
      </c>
      <c r="O20" s="233">
        <v>40</v>
      </c>
      <c r="P20" s="234">
        <v>39</v>
      </c>
      <c r="Q20" s="234">
        <v>1</v>
      </c>
      <c r="R20" s="229">
        <f t="shared" si="1"/>
        <v>0.97499999999999998</v>
      </c>
      <c r="S20" s="499"/>
      <c r="T20" s="501" t="s">
        <v>12</v>
      </c>
      <c r="U20" s="235">
        <v>17</v>
      </c>
      <c r="V20" s="236">
        <v>17</v>
      </c>
      <c r="W20" s="236">
        <v>0</v>
      </c>
      <c r="X20" s="229">
        <f>V20/U20</f>
        <v>1</v>
      </c>
      <c r="Y20" s="499"/>
      <c r="Z20" s="501" t="s">
        <v>12</v>
      </c>
      <c r="AA20" s="237">
        <v>21</v>
      </c>
      <c r="AB20" s="238">
        <v>20</v>
      </c>
      <c r="AC20" s="238">
        <v>1</v>
      </c>
      <c r="AD20" s="229">
        <f>AB20/AA20</f>
        <v>0.95238095238095233</v>
      </c>
      <c r="AE20" s="230"/>
    </row>
    <row r="21" spans="1:31" s="114" customFormat="1">
      <c r="A21" s="36"/>
      <c r="B21" s="501" t="s">
        <v>13</v>
      </c>
      <c r="C21" s="870">
        <v>78</v>
      </c>
      <c r="D21" s="871">
        <v>64</v>
      </c>
      <c r="E21" s="871">
        <v>14</v>
      </c>
      <c r="F21" s="229">
        <f t="shared" si="0"/>
        <v>0.82051282051282048</v>
      </c>
      <c r="G21" s="499"/>
      <c r="H21" s="501" t="s">
        <v>13</v>
      </c>
      <c r="I21" s="231">
        <v>12</v>
      </c>
      <c r="J21" s="232">
        <v>8</v>
      </c>
      <c r="K21" s="232">
        <v>4</v>
      </c>
      <c r="L21" s="229">
        <f>J21/I21</f>
        <v>0.66666666666666663</v>
      </c>
      <c r="M21" s="499"/>
      <c r="N21" s="501" t="s">
        <v>13</v>
      </c>
      <c r="O21" s="233">
        <v>43</v>
      </c>
      <c r="P21" s="234">
        <v>36</v>
      </c>
      <c r="Q21" s="234">
        <v>7</v>
      </c>
      <c r="R21" s="229">
        <f t="shared" si="1"/>
        <v>0.83720930232558144</v>
      </c>
      <c r="S21" s="499"/>
      <c r="T21" s="501" t="s">
        <v>13</v>
      </c>
      <c r="U21" s="235">
        <v>9</v>
      </c>
      <c r="V21" s="236">
        <v>6</v>
      </c>
      <c r="W21" s="236">
        <v>3</v>
      </c>
      <c r="X21" s="229">
        <f>V21/U21</f>
        <v>0.66666666666666663</v>
      </c>
      <c r="Y21" s="499"/>
      <c r="Z21" s="501" t="s">
        <v>13</v>
      </c>
      <c r="AA21" s="237">
        <v>14</v>
      </c>
      <c r="AB21" s="238">
        <v>14</v>
      </c>
      <c r="AC21" s="238">
        <v>0</v>
      </c>
      <c r="AD21" s="229">
        <f>AB21/AA21</f>
        <v>1</v>
      </c>
      <c r="AE21" s="230"/>
    </row>
    <row r="22" spans="1:31" s="114" customFormat="1">
      <c r="A22" s="36"/>
      <c r="B22" s="501" t="s">
        <v>14</v>
      </c>
      <c r="C22" s="870">
        <v>226</v>
      </c>
      <c r="D22" s="871">
        <v>213</v>
      </c>
      <c r="E22" s="871">
        <v>13</v>
      </c>
      <c r="F22" s="229">
        <f t="shared" si="0"/>
        <v>0.94247787610619471</v>
      </c>
      <c r="G22" s="499"/>
      <c r="H22" s="501" t="s">
        <v>14</v>
      </c>
      <c r="I22" s="231">
        <v>42</v>
      </c>
      <c r="J22" s="232">
        <v>41</v>
      </c>
      <c r="K22" s="232">
        <v>1</v>
      </c>
      <c r="L22" s="229">
        <f>J22/I22</f>
        <v>0.97619047619047616</v>
      </c>
      <c r="M22" s="499"/>
      <c r="N22" s="501" t="s">
        <v>14</v>
      </c>
      <c r="O22" s="233">
        <v>110</v>
      </c>
      <c r="P22" s="234">
        <v>107</v>
      </c>
      <c r="Q22" s="234">
        <v>3</v>
      </c>
      <c r="R22" s="229">
        <f t="shared" si="1"/>
        <v>0.97272727272727277</v>
      </c>
      <c r="S22" s="499"/>
      <c r="T22" s="501" t="s">
        <v>14</v>
      </c>
      <c r="U22" s="235">
        <v>63</v>
      </c>
      <c r="V22" s="236">
        <v>56</v>
      </c>
      <c r="W22" s="236">
        <v>7</v>
      </c>
      <c r="X22" s="229">
        <f>V22/U22</f>
        <v>0.88888888888888884</v>
      </c>
      <c r="Y22" s="499"/>
      <c r="Z22" s="501" t="s">
        <v>14</v>
      </c>
      <c r="AA22" s="237">
        <v>11</v>
      </c>
      <c r="AB22" s="238">
        <v>9</v>
      </c>
      <c r="AC22" s="238">
        <v>2</v>
      </c>
      <c r="AD22" s="229">
        <f>AB22/AA22</f>
        <v>0.81818181818181823</v>
      </c>
      <c r="AE22" s="230"/>
    </row>
    <row r="23" spans="1:31" s="114" customFormat="1">
      <c r="A23" s="36"/>
      <c r="B23" s="501" t="s">
        <v>15</v>
      </c>
      <c r="C23" s="870">
        <v>9</v>
      </c>
      <c r="D23" s="871">
        <v>7</v>
      </c>
      <c r="E23" s="871">
        <v>2</v>
      </c>
      <c r="F23" s="229">
        <f t="shared" si="0"/>
        <v>0.77777777777777779</v>
      </c>
      <c r="G23" s="499"/>
      <c r="H23" s="501" t="s">
        <v>15</v>
      </c>
      <c r="I23" s="231">
        <v>0</v>
      </c>
      <c r="J23" s="232">
        <v>0</v>
      </c>
      <c r="K23" s="232">
        <v>0</v>
      </c>
      <c r="L23" s="229">
        <v>0</v>
      </c>
      <c r="M23" s="499"/>
      <c r="N23" s="501" t="s">
        <v>15</v>
      </c>
      <c r="O23" s="233">
        <v>7</v>
      </c>
      <c r="P23" s="234">
        <v>5</v>
      </c>
      <c r="Q23" s="234">
        <v>2</v>
      </c>
      <c r="R23" s="229">
        <f t="shared" si="1"/>
        <v>0.7142857142857143</v>
      </c>
      <c r="S23" s="499"/>
      <c r="T23" s="501" t="s">
        <v>15</v>
      </c>
      <c r="U23" s="235">
        <v>0</v>
      </c>
      <c r="V23" s="236">
        <v>0</v>
      </c>
      <c r="W23" s="236">
        <v>0</v>
      </c>
      <c r="X23" s="229">
        <v>0</v>
      </c>
      <c r="Y23" s="499"/>
      <c r="Z23" s="501" t="s">
        <v>15</v>
      </c>
      <c r="AA23" s="237">
        <v>2</v>
      </c>
      <c r="AB23" s="238">
        <v>2</v>
      </c>
      <c r="AC23" s="238">
        <v>0</v>
      </c>
      <c r="AD23" s="229">
        <f>AB23/AA23</f>
        <v>1</v>
      </c>
      <c r="AE23" s="230"/>
    </row>
    <row r="24" spans="1:31" s="114" customFormat="1">
      <c r="A24" s="36"/>
      <c r="B24" s="501" t="s">
        <v>16</v>
      </c>
      <c r="C24" s="870">
        <v>71</v>
      </c>
      <c r="D24" s="871">
        <v>63</v>
      </c>
      <c r="E24" s="871">
        <v>8</v>
      </c>
      <c r="F24" s="229">
        <f t="shared" si="0"/>
        <v>0.88732394366197187</v>
      </c>
      <c r="G24" s="499"/>
      <c r="H24" s="501" t="s">
        <v>16</v>
      </c>
      <c r="I24" s="231">
        <v>10</v>
      </c>
      <c r="J24" s="232">
        <v>9</v>
      </c>
      <c r="K24" s="232">
        <v>1</v>
      </c>
      <c r="L24" s="229">
        <f>J24/I24</f>
        <v>0.9</v>
      </c>
      <c r="M24" s="499"/>
      <c r="N24" s="501" t="s">
        <v>16</v>
      </c>
      <c r="O24" s="233">
        <v>29</v>
      </c>
      <c r="P24" s="234">
        <v>25</v>
      </c>
      <c r="Q24" s="234">
        <v>4</v>
      </c>
      <c r="R24" s="229">
        <f t="shared" si="1"/>
        <v>0.86206896551724133</v>
      </c>
      <c r="S24" s="499"/>
      <c r="T24" s="501" t="s">
        <v>16</v>
      </c>
      <c r="U24" s="235">
        <v>9</v>
      </c>
      <c r="V24" s="236">
        <v>8</v>
      </c>
      <c r="W24" s="236">
        <v>1</v>
      </c>
      <c r="X24" s="229">
        <f>V24/U24</f>
        <v>0.88888888888888884</v>
      </c>
      <c r="Y24" s="499"/>
      <c r="Z24" s="501" t="s">
        <v>16</v>
      </c>
      <c r="AA24" s="237">
        <v>23</v>
      </c>
      <c r="AB24" s="238">
        <v>21</v>
      </c>
      <c r="AC24" s="238">
        <v>2</v>
      </c>
      <c r="AD24" s="229">
        <f>AB24/AA24</f>
        <v>0.91304347826086951</v>
      </c>
      <c r="AE24" s="230"/>
    </row>
    <row r="25" spans="1:31" s="114" customFormat="1">
      <c r="A25" s="36"/>
      <c r="B25" s="501" t="s">
        <v>17</v>
      </c>
      <c r="C25" s="870">
        <v>48</v>
      </c>
      <c r="D25" s="871">
        <v>44</v>
      </c>
      <c r="E25" s="871">
        <v>4</v>
      </c>
      <c r="F25" s="229">
        <f t="shared" si="0"/>
        <v>0.91666666666666663</v>
      </c>
      <c r="G25" s="499"/>
      <c r="H25" s="501" t="s">
        <v>17</v>
      </c>
      <c r="I25" s="231">
        <v>0</v>
      </c>
      <c r="J25" s="232">
        <v>0</v>
      </c>
      <c r="K25" s="232">
        <v>0</v>
      </c>
      <c r="L25" s="229">
        <v>0</v>
      </c>
      <c r="M25" s="499"/>
      <c r="N25" s="501" t="s">
        <v>17</v>
      </c>
      <c r="O25" s="233">
        <v>48</v>
      </c>
      <c r="P25" s="234">
        <v>44</v>
      </c>
      <c r="Q25" s="234">
        <v>4</v>
      </c>
      <c r="R25" s="229">
        <f t="shared" si="1"/>
        <v>0.91666666666666663</v>
      </c>
      <c r="S25" s="499"/>
      <c r="T25" s="501" t="s">
        <v>17</v>
      </c>
      <c r="U25" s="235">
        <v>0</v>
      </c>
      <c r="V25" s="236">
        <v>0</v>
      </c>
      <c r="W25" s="236">
        <v>0</v>
      </c>
      <c r="X25" s="229">
        <v>0</v>
      </c>
      <c r="Y25" s="499"/>
      <c r="Z25" s="501" t="s">
        <v>17</v>
      </c>
      <c r="AA25" s="239">
        <v>0</v>
      </c>
      <c r="AB25" s="240">
        <v>0</v>
      </c>
      <c r="AC25" s="240">
        <v>0</v>
      </c>
      <c r="AD25" s="229">
        <v>0</v>
      </c>
      <c r="AE25" s="230"/>
    </row>
    <row r="26" spans="1:31" s="114" customFormat="1">
      <c r="A26" s="36"/>
      <c r="B26" s="501" t="s">
        <v>18</v>
      </c>
      <c r="C26" s="870">
        <v>193</v>
      </c>
      <c r="D26" s="871">
        <v>175</v>
      </c>
      <c r="E26" s="871">
        <v>18</v>
      </c>
      <c r="F26" s="229">
        <f t="shared" si="0"/>
        <v>0.90673575129533679</v>
      </c>
      <c r="G26" s="499"/>
      <c r="H26" s="501" t="s">
        <v>18</v>
      </c>
      <c r="I26" s="231">
        <v>32</v>
      </c>
      <c r="J26" s="232">
        <v>29</v>
      </c>
      <c r="K26" s="232">
        <v>3</v>
      </c>
      <c r="L26" s="229">
        <f>J26/I26</f>
        <v>0.90625</v>
      </c>
      <c r="M26" s="499"/>
      <c r="N26" s="501" t="s">
        <v>18</v>
      </c>
      <c r="O26" s="233">
        <v>94</v>
      </c>
      <c r="P26" s="234">
        <v>80</v>
      </c>
      <c r="Q26" s="234">
        <v>14</v>
      </c>
      <c r="R26" s="229">
        <f t="shared" si="1"/>
        <v>0.85106382978723405</v>
      </c>
      <c r="S26" s="499"/>
      <c r="T26" s="501" t="s">
        <v>18</v>
      </c>
      <c r="U26" s="235">
        <v>8</v>
      </c>
      <c r="V26" s="236">
        <v>8</v>
      </c>
      <c r="W26" s="236">
        <v>0</v>
      </c>
      <c r="X26" s="229">
        <f t="shared" ref="X26:X36" si="3">V26/U26</f>
        <v>1</v>
      </c>
      <c r="Y26" s="499"/>
      <c r="Z26" s="501" t="s">
        <v>18</v>
      </c>
      <c r="AA26" s="237">
        <v>59</v>
      </c>
      <c r="AB26" s="238">
        <v>58</v>
      </c>
      <c r="AC26" s="238">
        <v>1</v>
      </c>
      <c r="AD26" s="229">
        <f>AB26/AA26</f>
        <v>0.98305084745762716</v>
      </c>
      <c r="AE26" s="230"/>
    </row>
    <row r="27" spans="1:31" s="114" customFormat="1">
      <c r="A27" s="36"/>
      <c r="B27" s="501" t="s">
        <v>19</v>
      </c>
      <c r="C27" s="870">
        <v>7</v>
      </c>
      <c r="D27" s="871">
        <v>6</v>
      </c>
      <c r="E27" s="871">
        <v>1</v>
      </c>
      <c r="F27" s="229">
        <f t="shared" si="0"/>
        <v>0.8571428571428571</v>
      </c>
      <c r="G27" s="499"/>
      <c r="H27" s="501" t="s">
        <v>19</v>
      </c>
      <c r="I27" s="231">
        <v>0</v>
      </c>
      <c r="J27" s="232">
        <v>0</v>
      </c>
      <c r="K27" s="232">
        <v>0</v>
      </c>
      <c r="L27" s="229">
        <v>0</v>
      </c>
      <c r="M27" s="499"/>
      <c r="N27" s="501" t="s">
        <v>19</v>
      </c>
      <c r="O27" s="233">
        <v>0</v>
      </c>
      <c r="P27" s="234">
        <v>0</v>
      </c>
      <c r="Q27" s="234">
        <v>0</v>
      </c>
      <c r="R27" s="229">
        <v>0</v>
      </c>
      <c r="S27" s="499"/>
      <c r="T27" s="501" t="s">
        <v>19</v>
      </c>
      <c r="U27" s="235">
        <v>7</v>
      </c>
      <c r="V27" s="236">
        <v>6</v>
      </c>
      <c r="W27" s="236">
        <v>1</v>
      </c>
      <c r="X27" s="229">
        <f t="shared" si="3"/>
        <v>0.8571428571428571</v>
      </c>
      <c r="Y27" s="499"/>
      <c r="Z27" s="501" t="s">
        <v>19</v>
      </c>
      <c r="AA27" s="239">
        <v>0</v>
      </c>
      <c r="AB27" s="240">
        <v>0</v>
      </c>
      <c r="AC27" s="240">
        <v>0</v>
      </c>
      <c r="AD27" s="229">
        <v>0</v>
      </c>
      <c r="AE27" s="230"/>
    </row>
    <row r="28" spans="1:31" s="114" customFormat="1">
      <c r="A28" s="36"/>
      <c r="B28" s="501" t="s">
        <v>20</v>
      </c>
      <c r="C28" s="870">
        <v>264</v>
      </c>
      <c r="D28" s="871">
        <v>246</v>
      </c>
      <c r="E28" s="871">
        <v>18</v>
      </c>
      <c r="F28" s="229">
        <f t="shared" si="0"/>
        <v>0.93181818181818177</v>
      </c>
      <c r="G28" s="499"/>
      <c r="H28" s="501" t="s">
        <v>20</v>
      </c>
      <c r="I28" s="231">
        <v>54</v>
      </c>
      <c r="J28" s="232">
        <v>49</v>
      </c>
      <c r="K28" s="232">
        <v>5</v>
      </c>
      <c r="L28" s="229">
        <f t="shared" ref="L28:L36" si="4">J28/I28</f>
        <v>0.90740740740740744</v>
      </c>
      <c r="M28" s="499"/>
      <c r="N28" s="501" t="s">
        <v>20</v>
      </c>
      <c r="O28" s="233">
        <v>134</v>
      </c>
      <c r="P28" s="234">
        <v>126</v>
      </c>
      <c r="Q28" s="234">
        <v>8</v>
      </c>
      <c r="R28" s="229">
        <f t="shared" ref="R28:R64" si="5">P28/O28</f>
        <v>0.94029850746268662</v>
      </c>
      <c r="S28" s="499"/>
      <c r="T28" s="501" t="s">
        <v>20</v>
      </c>
      <c r="U28" s="235">
        <v>57</v>
      </c>
      <c r="V28" s="236">
        <v>53</v>
      </c>
      <c r="W28" s="236">
        <v>4</v>
      </c>
      <c r="X28" s="229">
        <f t="shared" si="3"/>
        <v>0.92982456140350878</v>
      </c>
      <c r="Y28" s="499"/>
      <c r="Z28" s="501" t="s">
        <v>20</v>
      </c>
      <c r="AA28" s="237">
        <v>19</v>
      </c>
      <c r="AB28" s="238">
        <v>18</v>
      </c>
      <c r="AC28" s="238">
        <v>1</v>
      </c>
      <c r="AD28" s="229">
        <f>AB28/AA28</f>
        <v>0.94736842105263153</v>
      </c>
      <c r="AE28" s="230"/>
    </row>
    <row r="29" spans="1:31" s="114" customFormat="1">
      <c r="A29" s="36"/>
      <c r="B29" s="501" t="s">
        <v>21</v>
      </c>
      <c r="C29" s="870">
        <v>41</v>
      </c>
      <c r="D29" s="871">
        <v>21</v>
      </c>
      <c r="E29" s="871">
        <v>20</v>
      </c>
      <c r="F29" s="229">
        <f t="shared" si="0"/>
        <v>0.51219512195121952</v>
      </c>
      <c r="G29" s="499"/>
      <c r="H29" s="501" t="s">
        <v>21</v>
      </c>
      <c r="I29" s="231">
        <v>1</v>
      </c>
      <c r="J29" s="232">
        <v>0</v>
      </c>
      <c r="K29" s="232">
        <v>1</v>
      </c>
      <c r="L29" s="229">
        <f t="shared" si="4"/>
        <v>0</v>
      </c>
      <c r="M29" s="499"/>
      <c r="N29" s="501" t="s">
        <v>21</v>
      </c>
      <c r="O29" s="233">
        <v>30</v>
      </c>
      <c r="P29" s="234">
        <v>13</v>
      </c>
      <c r="Q29" s="234">
        <v>17</v>
      </c>
      <c r="R29" s="229">
        <f t="shared" si="5"/>
        <v>0.43333333333333335</v>
      </c>
      <c r="S29" s="499"/>
      <c r="T29" s="501" t="s">
        <v>21</v>
      </c>
      <c r="U29" s="235">
        <v>10</v>
      </c>
      <c r="V29" s="236">
        <v>8</v>
      </c>
      <c r="W29" s="236">
        <v>2</v>
      </c>
      <c r="X29" s="229">
        <f t="shared" si="3"/>
        <v>0.8</v>
      </c>
      <c r="Y29" s="499"/>
      <c r="Z29" s="501" t="s">
        <v>21</v>
      </c>
      <c r="AA29" s="239">
        <v>0</v>
      </c>
      <c r="AB29" s="240">
        <v>0</v>
      </c>
      <c r="AC29" s="240">
        <v>0</v>
      </c>
      <c r="AD29" s="229">
        <v>0</v>
      </c>
      <c r="AE29" s="230"/>
    </row>
    <row r="30" spans="1:31" s="114" customFormat="1">
      <c r="A30" s="36"/>
      <c r="B30" s="501" t="s">
        <v>22</v>
      </c>
      <c r="C30" s="870">
        <v>9</v>
      </c>
      <c r="D30" s="871">
        <v>4</v>
      </c>
      <c r="E30" s="871">
        <v>5</v>
      </c>
      <c r="F30" s="229">
        <f t="shared" si="0"/>
        <v>0.44444444444444442</v>
      </c>
      <c r="G30" s="499"/>
      <c r="H30" s="501" t="s">
        <v>22</v>
      </c>
      <c r="I30" s="231">
        <v>4</v>
      </c>
      <c r="J30" s="232">
        <v>0</v>
      </c>
      <c r="K30" s="232">
        <v>4</v>
      </c>
      <c r="L30" s="229">
        <f t="shared" si="4"/>
        <v>0</v>
      </c>
      <c r="M30" s="499"/>
      <c r="N30" s="501" t="s">
        <v>22</v>
      </c>
      <c r="O30" s="233">
        <v>3</v>
      </c>
      <c r="P30" s="234">
        <v>2</v>
      </c>
      <c r="Q30" s="234">
        <v>1</v>
      </c>
      <c r="R30" s="229">
        <f t="shared" si="5"/>
        <v>0.66666666666666663</v>
      </c>
      <c r="S30" s="499"/>
      <c r="T30" s="501" t="s">
        <v>22</v>
      </c>
      <c r="U30" s="235">
        <v>2</v>
      </c>
      <c r="V30" s="236">
        <v>2</v>
      </c>
      <c r="W30" s="236">
        <v>0</v>
      </c>
      <c r="X30" s="229">
        <f t="shared" si="3"/>
        <v>1</v>
      </c>
      <c r="Y30" s="499"/>
      <c r="Z30" s="501" t="s">
        <v>22</v>
      </c>
      <c r="AA30" s="239">
        <v>0</v>
      </c>
      <c r="AB30" s="240">
        <v>0</v>
      </c>
      <c r="AC30" s="240">
        <v>0</v>
      </c>
      <c r="AD30" s="229">
        <v>0</v>
      </c>
      <c r="AE30" s="230"/>
    </row>
    <row r="31" spans="1:31" s="114" customFormat="1">
      <c r="A31" s="36"/>
      <c r="B31" s="501" t="s">
        <v>23</v>
      </c>
      <c r="C31" s="870">
        <v>111</v>
      </c>
      <c r="D31" s="871">
        <v>108</v>
      </c>
      <c r="E31" s="871">
        <v>3</v>
      </c>
      <c r="F31" s="229">
        <f t="shared" si="0"/>
        <v>0.97297297297297303</v>
      </c>
      <c r="G31" s="499"/>
      <c r="H31" s="501" t="s">
        <v>23</v>
      </c>
      <c r="I31" s="231">
        <v>28</v>
      </c>
      <c r="J31" s="232">
        <v>28</v>
      </c>
      <c r="K31" s="232">
        <v>0</v>
      </c>
      <c r="L31" s="229">
        <f t="shared" si="4"/>
        <v>1</v>
      </c>
      <c r="M31" s="499"/>
      <c r="N31" s="501" t="s">
        <v>23</v>
      </c>
      <c r="O31" s="233">
        <v>47</v>
      </c>
      <c r="P31" s="234">
        <v>45</v>
      </c>
      <c r="Q31" s="234">
        <v>2</v>
      </c>
      <c r="R31" s="229">
        <f t="shared" si="5"/>
        <v>0.95744680851063835</v>
      </c>
      <c r="S31" s="499"/>
      <c r="T31" s="501" t="s">
        <v>23</v>
      </c>
      <c r="U31" s="235">
        <v>20</v>
      </c>
      <c r="V31" s="236">
        <v>19</v>
      </c>
      <c r="W31" s="236">
        <v>1</v>
      </c>
      <c r="X31" s="229">
        <f t="shared" si="3"/>
        <v>0.95</v>
      </c>
      <c r="Y31" s="499"/>
      <c r="Z31" s="501" t="s">
        <v>23</v>
      </c>
      <c r="AA31" s="237">
        <v>16</v>
      </c>
      <c r="AB31" s="238">
        <v>16</v>
      </c>
      <c r="AC31" s="238">
        <v>0</v>
      </c>
      <c r="AD31" s="229">
        <f>AB31/AA31</f>
        <v>1</v>
      </c>
      <c r="AE31" s="230"/>
    </row>
    <row r="32" spans="1:31" s="114" customFormat="1">
      <c r="A32" s="36"/>
      <c r="B32" s="501" t="s">
        <v>24</v>
      </c>
      <c r="C32" s="870">
        <v>164</v>
      </c>
      <c r="D32" s="871">
        <v>147</v>
      </c>
      <c r="E32" s="871">
        <v>17</v>
      </c>
      <c r="F32" s="229">
        <f t="shared" si="0"/>
        <v>0.89634146341463417</v>
      </c>
      <c r="G32" s="499"/>
      <c r="H32" s="501" t="s">
        <v>24</v>
      </c>
      <c r="I32" s="231">
        <v>39</v>
      </c>
      <c r="J32" s="232">
        <v>35</v>
      </c>
      <c r="K32" s="232">
        <v>4</v>
      </c>
      <c r="L32" s="229">
        <f t="shared" si="4"/>
        <v>0.89743589743589747</v>
      </c>
      <c r="M32" s="499"/>
      <c r="N32" s="501" t="s">
        <v>24</v>
      </c>
      <c r="O32" s="233">
        <v>67</v>
      </c>
      <c r="P32" s="234">
        <v>62</v>
      </c>
      <c r="Q32" s="234">
        <v>5</v>
      </c>
      <c r="R32" s="229">
        <f t="shared" si="5"/>
        <v>0.92537313432835822</v>
      </c>
      <c r="S32" s="499"/>
      <c r="T32" s="501" t="s">
        <v>24</v>
      </c>
      <c r="U32" s="235">
        <v>36</v>
      </c>
      <c r="V32" s="236">
        <v>28</v>
      </c>
      <c r="W32" s="236">
        <v>8</v>
      </c>
      <c r="X32" s="229">
        <f t="shared" si="3"/>
        <v>0.77777777777777779</v>
      </c>
      <c r="Y32" s="499"/>
      <c r="Z32" s="501" t="s">
        <v>24</v>
      </c>
      <c r="AA32" s="237">
        <v>22</v>
      </c>
      <c r="AB32" s="238">
        <v>22</v>
      </c>
      <c r="AC32" s="238">
        <v>0</v>
      </c>
      <c r="AD32" s="229">
        <f>AB32/AA32</f>
        <v>1</v>
      </c>
      <c r="AE32" s="230"/>
    </row>
    <row r="33" spans="1:31" s="114" customFormat="1">
      <c r="A33" s="36"/>
      <c r="B33" s="501" t="s">
        <v>25</v>
      </c>
      <c r="C33" s="870">
        <v>60</v>
      </c>
      <c r="D33" s="871">
        <v>51</v>
      </c>
      <c r="E33" s="871">
        <v>9</v>
      </c>
      <c r="F33" s="229">
        <f t="shared" si="0"/>
        <v>0.85</v>
      </c>
      <c r="G33" s="499"/>
      <c r="H33" s="501" t="s">
        <v>25</v>
      </c>
      <c r="I33" s="231">
        <v>10</v>
      </c>
      <c r="J33" s="232">
        <v>8</v>
      </c>
      <c r="K33" s="232">
        <v>2</v>
      </c>
      <c r="L33" s="229">
        <f t="shared" si="4"/>
        <v>0.8</v>
      </c>
      <c r="M33" s="499"/>
      <c r="N33" s="501" t="s">
        <v>25</v>
      </c>
      <c r="O33" s="233">
        <v>32</v>
      </c>
      <c r="P33" s="234">
        <v>27</v>
      </c>
      <c r="Q33" s="234">
        <v>5</v>
      </c>
      <c r="R33" s="229">
        <f t="shared" si="5"/>
        <v>0.84375</v>
      </c>
      <c r="S33" s="499"/>
      <c r="T33" s="501" t="s">
        <v>25</v>
      </c>
      <c r="U33" s="235">
        <v>18</v>
      </c>
      <c r="V33" s="236">
        <v>16</v>
      </c>
      <c r="W33" s="236">
        <v>2</v>
      </c>
      <c r="X33" s="229">
        <f t="shared" si="3"/>
        <v>0.88888888888888884</v>
      </c>
      <c r="Y33" s="499"/>
      <c r="Z33" s="501" t="s">
        <v>25</v>
      </c>
      <c r="AA33" s="239">
        <v>0</v>
      </c>
      <c r="AB33" s="240">
        <v>0</v>
      </c>
      <c r="AC33" s="240">
        <v>0</v>
      </c>
      <c r="AD33" s="229">
        <v>0</v>
      </c>
      <c r="AE33" s="230"/>
    </row>
    <row r="34" spans="1:31" s="114" customFormat="1">
      <c r="A34" s="36"/>
      <c r="B34" s="501" t="s">
        <v>26</v>
      </c>
      <c r="C34" s="870">
        <v>96</v>
      </c>
      <c r="D34" s="871">
        <v>81</v>
      </c>
      <c r="E34" s="871">
        <v>15</v>
      </c>
      <c r="F34" s="229">
        <f t="shared" si="0"/>
        <v>0.84375</v>
      </c>
      <c r="G34" s="499"/>
      <c r="H34" s="501" t="s">
        <v>26</v>
      </c>
      <c r="I34" s="231">
        <v>10</v>
      </c>
      <c r="J34" s="232">
        <v>10</v>
      </c>
      <c r="K34" s="232">
        <v>0</v>
      </c>
      <c r="L34" s="229">
        <f t="shared" si="4"/>
        <v>1</v>
      </c>
      <c r="M34" s="499"/>
      <c r="N34" s="501" t="s">
        <v>26</v>
      </c>
      <c r="O34" s="233">
        <v>57</v>
      </c>
      <c r="P34" s="234">
        <v>47</v>
      </c>
      <c r="Q34" s="234">
        <v>10</v>
      </c>
      <c r="R34" s="229">
        <f t="shared" si="5"/>
        <v>0.82456140350877194</v>
      </c>
      <c r="S34" s="499"/>
      <c r="T34" s="501" t="s">
        <v>26</v>
      </c>
      <c r="U34" s="235">
        <v>29</v>
      </c>
      <c r="V34" s="236">
        <v>24</v>
      </c>
      <c r="W34" s="236">
        <v>5</v>
      </c>
      <c r="X34" s="229">
        <f t="shared" si="3"/>
        <v>0.82758620689655171</v>
      </c>
      <c r="Y34" s="499"/>
      <c r="Z34" s="501" t="s">
        <v>26</v>
      </c>
      <c r="AA34" s="239">
        <v>0</v>
      </c>
      <c r="AB34" s="240">
        <v>0</v>
      </c>
      <c r="AC34" s="240">
        <v>0</v>
      </c>
      <c r="AD34" s="229">
        <v>0</v>
      </c>
      <c r="AE34" s="230"/>
    </row>
    <row r="35" spans="1:31" s="114" customFormat="1">
      <c r="A35" s="36"/>
      <c r="B35" s="501" t="s">
        <v>27</v>
      </c>
      <c r="C35" s="870">
        <v>54</v>
      </c>
      <c r="D35" s="871">
        <v>47</v>
      </c>
      <c r="E35" s="871">
        <v>7</v>
      </c>
      <c r="F35" s="229">
        <f t="shared" si="0"/>
        <v>0.87037037037037035</v>
      </c>
      <c r="G35" s="499"/>
      <c r="H35" s="501" t="s">
        <v>27</v>
      </c>
      <c r="I35" s="231">
        <v>4</v>
      </c>
      <c r="J35" s="232">
        <v>4</v>
      </c>
      <c r="K35" s="232">
        <v>0</v>
      </c>
      <c r="L35" s="229">
        <f t="shared" si="4"/>
        <v>1</v>
      </c>
      <c r="M35" s="499"/>
      <c r="N35" s="501" t="s">
        <v>27</v>
      </c>
      <c r="O35" s="233">
        <v>30</v>
      </c>
      <c r="P35" s="234">
        <v>28</v>
      </c>
      <c r="Q35" s="234">
        <v>2</v>
      </c>
      <c r="R35" s="229">
        <f t="shared" si="5"/>
        <v>0.93333333333333335</v>
      </c>
      <c r="S35" s="499"/>
      <c r="T35" s="501" t="s">
        <v>27</v>
      </c>
      <c r="U35" s="235">
        <v>20</v>
      </c>
      <c r="V35" s="236">
        <v>15</v>
      </c>
      <c r="W35" s="236">
        <v>5</v>
      </c>
      <c r="X35" s="229">
        <f t="shared" si="3"/>
        <v>0.75</v>
      </c>
      <c r="Y35" s="499"/>
      <c r="Z35" s="501" t="s">
        <v>27</v>
      </c>
      <c r="AA35" s="239">
        <v>0</v>
      </c>
      <c r="AB35" s="240">
        <v>0</v>
      </c>
      <c r="AC35" s="240">
        <v>0</v>
      </c>
      <c r="AD35" s="229">
        <v>0</v>
      </c>
      <c r="AE35" s="230"/>
    </row>
    <row r="36" spans="1:31" s="114" customFormat="1">
      <c r="A36" s="36"/>
      <c r="B36" s="501" t="s">
        <v>28</v>
      </c>
      <c r="C36" s="870">
        <v>96</v>
      </c>
      <c r="D36" s="871">
        <v>87</v>
      </c>
      <c r="E36" s="871">
        <v>9</v>
      </c>
      <c r="F36" s="229">
        <f t="shared" ref="F36:F67" si="6">D36/C36</f>
        <v>0.90625</v>
      </c>
      <c r="G36" s="499"/>
      <c r="H36" s="501" t="s">
        <v>28</v>
      </c>
      <c r="I36" s="231">
        <v>11</v>
      </c>
      <c r="J36" s="232">
        <v>10</v>
      </c>
      <c r="K36" s="232">
        <v>1</v>
      </c>
      <c r="L36" s="229">
        <f t="shared" si="4"/>
        <v>0.90909090909090906</v>
      </c>
      <c r="M36" s="499"/>
      <c r="N36" s="501" t="s">
        <v>28</v>
      </c>
      <c r="O36" s="233">
        <v>56</v>
      </c>
      <c r="P36" s="234">
        <v>50</v>
      </c>
      <c r="Q36" s="234">
        <v>6</v>
      </c>
      <c r="R36" s="229">
        <f t="shared" si="5"/>
        <v>0.8928571428571429</v>
      </c>
      <c r="S36" s="499"/>
      <c r="T36" s="501" t="s">
        <v>28</v>
      </c>
      <c r="U36" s="235">
        <v>29</v>
      </c>
      <c r="V36" s="236">
        <v>27</v>
      </c>
      <c r="W36" s="236">
        <v>2</v>
      </c>
      <c r="X36" s="229">
        <f t="shared" si="3"/>
        <v>0.93103448275862066</v>
      </c>
      <c r="Y36" s="499"/>
      <c r="Z36" s="501" t="s">
        <v>28</v>
      </c>
      <c r="AA36" s="239">
        <v>0</v>
      </c>
      <c r="AB36" s="240">
        <v>0</v>
      </c>
      <c r="AC36" s="240">
        <v>0</v>
      </c>
      <c r="AD36" s="229">
        <v>0</v>
      </c>
      <c r="AE36" s="230"/>
    </row>
    <row r="37" spans="1:31" s="114" customFormat="1">
      <c r="A37" s="36"/>
      <c r="B37" s="501" t="s">
        <v>29</v>
      </c>
      <c r="C37" s="870">
        <v>18</v>
      </c>
      <c r="D37" s="871">
        <v>12</v>
      </c>
      <c r="E37" s="871">
        <v>6</v>
      </c>
      <c r="F37" s="229">
        <f t="shared" si="6"/>
        <v>0.66666666666666663</v>
      </c>
      <c r="G37" s="499"/>
      <c r="H37" s="501" t="s">
        <v>29</v>
      </c>
      <c r="I37" s="231">
        <v>0</v>
      </c>
      <c r="J37" s="232">
        <v>0</v>
      </c>
      <c r="K37" s="232">
        <v>0</v>
      </c>
      <c r="L37" s="229">
        <v>0</v>
      </c>
      <c r="M37" s="499"/>
      <c r="N37" s="501" t="s">
        <v>29</v>
      </c>
      <c r="O37" s="233">
        <v>3</v>
      </c>
      <c r="P37" s="234">
        <v>2</v>
      </c>
      <c r="Q37" s="234">
        <v>1</v>
      </c>
      <c r="R37" s="229">
        <f t="shared" si="5"/>
        <v>0.66666666666666663</v>
      </c>
      <c r="S37" s="499"/>
      <c r="T37" s="501" t="s">
        <v>29</v>
      </c>
      <c r="U37" s="235">
        <v>0</v>
      </c>
      <c r="V37" s="236">
        <v>0</v>
      </c>
      <c r="W37" s="236">
        <v>0</v>
      </c>
      <c r="X37" s="229">
        <v>0</v>
      </c>
      <c r="Y37" s="499"/>
      <c r="Z37" s="501" t="s">
        <v>29</v>
      </c>
      <c r="AA37" s="237">
        <v>15</v>
      </c>
      <c r="AB37" s="238">
        <v>10</v>
      </c>
      <c r="AC37" s="238">
        <v>5</v>
      </c>
      <c r="AD37" s="229">
        <f>AB37/AA37</f>
        <v>0.66666666666666663</v>
      </c>
      <c r="AE37" s="230"/>
    </row>
    <row r="38" spans="1:31" s="114" customFormat="1">
      <c r="A38" s="36"/>
      <c r="B38" s="501" t="s">
        <v>30</v>
      </c>
      <c r="C38" s="870">
        <v>22</v>
      </c>
      <c r="D38" s="871">
        <v>21</v>
      </c>
      <c r="E38" s="871">
        <v>1</v>
      </c>
      <c r="F38" s="229">
        <f t="shared" si="6"/>
        <v>0.95454545454545459</v>
      </c>
      <c r="G38" s="499"/>
      <c r="H38" s="501" t="s">
        <v>30</v>
      </c>
      <c r="I38" s="231">
        <v>3</v>
      </c>
      <c r="J38" s="232">
        <v>3</v>
      </c>
      <c r="K38" s="232">
        <v>0</v>
      </c>
      <c r="L38" s="229">
        <f>J38/I38</f>
        <v>1</v>
      </c>
      <c r="M38" s="499"/>
      <c r="N38" s="501" t="s">
        <v>30</v>
      </c>
      <c r="O38" s="233">
        <v>19</v>
      </c>
      <c r="P38" s="234">
        <v>18</v>
      </c>
      <c r="Q38" s="234">
        <v>1</v>
      </c>
      <c r="R38" s="229">
        <f t="shared" si="5"/>
        <v>0.94736842105263153</v>
      </c>
      <c r="S38" s="499"/>
      <c r="T38" s="501" t="s">
        <v>30</v>
      </c>
      <c r="U38" s="235">
        <v>0</v>
      </c>
      <c r="V38" s="236">
        <v>0</v>
      </c>
      <c r="W38" s="236">
        <v>0</v>
      </c>
      <c r="X38" s="229">
        <v>0</v>
      </c>
      <c r="Y38" s="499"/>
      <c r="Z38" s="501" t="s">
        <v>30</v>
      </c>
      <c r="AA38" s="239">
        <v>0</v>
      </c>
      <c r="AB38" s="240">
        <v>0</v>
      </c>
      <c r="AC38" s="240">
        <v>0</v>
      </c>
      <c r="AD38" s="229">
        <v>0</v>
      </c>
      <c r="AE38" s="230"/>
    </row>
    <row r="39" spans="1:31" s="114" customFormat="1">
      <c r="A39" s="36"/>
      <c r="B39" s="501" t="s">
        <v>31</v>
      </c>
      <c r="C39" s="870">
        <v>77</v>
      </c>
      <c r="D39" s="871">
        <v>71</v>
      </c>
      <c r="E39" s="871">
        <v>6</v>
      </c>
      <c r="F39" s="229">
        <f t="shared" si="6"/>
        <v>0.92207792207792205</v>
      </c>
      <c r="G39" s="499"/>
      <c r="H39" s="501" t="s">
        <v>31</v>
      </c>
      <c r="I39" s="231">
        <v>14</v>
      </c>
      <c r="J39" s="232">
        <v>13</v>
      </c>
      <c r="K39" s="232">
        <v>1</v>
      </c>
      <c r="L39" s="229">
        <f>J39/I39</f>
        <v>0.9285714285714286</v>
      </c>
      <c r="M39" s="499"/>
      <c r="N39" s="501" t="s">
        <v>31</v>
      </c>
      <c r="O39" s="233">
        <v>50</v>
      </c>
      <c r="P39" s="234">
        <v>49</v>
      </c>
      <c r="Q39" s="234">
        <v>1</v>
      </c>
      <c r="R39" s="229">
        <f t="shared" si="5"/>
        <v>0.98</v>
      </c>
      <c r="S39" s="499"/>
      <c r="T39" s="501" t="s">
        <v>31</v>
      </c>
      <c r="U39" s="235">
        <v>13</v>
      </c>
      <c r="V39" s="236">
        <v>9</v>
      </c>
      <c r="W39" s="236">
        <v>4</v>
      </c>
      <c r="X39" s="229">
        <f>V39/U39</f>
        <v>0.69230769230769229</v>
      </c>
      <c r="Y39" s="499"/>
      <c r="Z39" s="501" t="s">
        <v>31</v>
      </c>
      <c r="AA39" s="239">
        <v>0</v>
      </c>
      <c r="AB39" s="240">
        <v>0</v>
      </c>
      <c r="AC39" s="240">
        <v>0</v>
      </c>
      <c r="AD39" s="229">
        <v>0</v>
      </c>
      <c r="AE39" s="230"/>
    </row>
    <row r="40" spans="1:31" s="114" customFormat="1">
      <c r="A40" s="36"/>
      <c r="B40" s="501" t="s">
        <v>32</v>
      </c>
      <c r="C40" s="870">
        <v>881</v>
      </c>
      <c r="D40" s="871">
        <v>777</v>
      </c>
      <c r="E40" s="871">
        <v>104</v>
      </c>
      <c r="F40" s="229">
        <f t="shared" si="6"/>
        <v>0.88195232690124858</v>
      </c>
      <c r="G40" s="499"/>
      <c r="H40" s="501" t="s">
        <v>32</v>
      </c>
      <c r="I40" s="231">
        <v>150</v>
      </c>
      <c r="J40" s="232">
        <v>124</v>
      </c>
      <c r="K40" s="232">
        <v>26</v>
      </c>
      <c r="L40" s="229">
        <f>J40/I40</f>
        <v>0.82666666666666666</v>
      </c>
      <c r="M40" s="499"/>
      <c r="N40" s="501" t="s">
        <v>32</v>
      </c>
      <c r="O40" s="233">
        <v>422</v>
      </c>
      <c r="P40" s="234">
        <v>393</v>
      </c>
      <c r="Q40" s="234">
        <v>29</v>
      </c>
      <c r="R40" s="229">
        <f t="shared" si="5"/>
        <v>0.93127962085308058</v>
      </c>
      <c r="S40" s="499"/>
      <c r="T40" s="501" t="s">
        <v>32</v>
      </c>
      <c r="U40" s="235">
        <v>205</v>
      </c>
      <c r="V40" s="236">
        <v>167</v>
      </c>
      <c r="W40" s="236">
        <v>38</v>
      </c>
      <c r="X40" s="229">
        <f>V40/U40</f>
        <v>0.81463414634146336</v>
      </c>
      <c r="Y40" s="499"/>
      <c r="Z40" s="501" t="s">
        <v>32</v>
      </c>
      <c r="AA40" s="237">
        <v>104</v>
      </c>
      <c r="AB40" s="238">
        <v>93</v>
      </c>
      <c r="AC40" s="238">
        <v>11</v>
      </c>
      <c r="AD40" s="229">
        <f>AB40/AA40</f>
        <v>0.89423076923076927</v>
      </c>
      <c r="AE40" s="230"/>
    </row>
    <row r="41" spans="1:31" s="114" customFormat="1">
      <c r="A41" s="36"/>
      <c r="B41" s="501" t="s">
        <v>33</v>
      </c>
      <c r="C41" s="870">
        <v>20</v>
      </c>
      <c r="D41" s="871">
        <v>14</v>
      </c>
      <c r="E41" s="871">
        <v>6</v>
      </c>
      <c r="F41" s="229">
        <f t="shared" si="6"/>
        <v>0.7</v>
      </c>
      <c r="G41" s="499"/>
      <c r="H41" s="501" t="s">
        <v>33</v>
      </c>
      <c r="I41" s="231">
        <v>2</v>
      </c>
      <c r="J41" s="232">
        <v>2</v>
      </c>
      <c r="K41" s="232">
        <v>0</v>
      </c>
      <c r="L41" s="229">
        <f>J41/I41</f>
        <v>1</v>
      </c>
      <c r="M41" s="499"/>
      <c r="N41" s="501" t="s">
        <v>33</v>
      </c>
      <c r="O41" s="233">
        <v>7</v>
      </c>
      <c r="P41" s="234">
        <v>5</v>
      </c>
      <c r="Q41" s="234">
        <v>2</v>
      </c>
      <c r="R41" s="229">
        <f t="shared" si="5"/>
        <v>0.7142857142857143</v>
      </c>
      <c r="S41" s="499"/>
      <c r="T41" s="501" t="s">
        <v>33</v>
      </c>
      <c r="U41" s="235">
        <v>11</v>
      </c>
      <c r="V41" s="236">
        <v>7</v>
      </c>
      <c r="W41" s="236">
        <v>4</v>
      </c>
      <c r="X41" s="229">
        <f>V41/U41</f>
        <v>0.63636363636363635</v>
      </c>
      <c r="Y41" s="499"/>
      <c r="Z41" s="501" t="s">
        <v>33</v>
      </c>
      <c r="AA41" s="239">
        <v>0</v>
      </c>
      <c r="AB41" s="240">
        <v>0</v>
      </c>
      <c r="AC41" s="240">
        <v>0</v>
      </c>
      <c r="AD41" s="229">
        <v>0</v>
      </c>
      <c r="AE41" s="230"/>
    </row>
    <row r="42" spans="1:31" s="114" customFormat="1">
      <c r="A42" s="36"/>
      <c r="B42" s="501" t="s">
        <v>34</v>
      </c>
      <c r="C42" s="870">
        <v>11</v>
      </c>
      <c r="D42" s="871">
        <v>7</v>
      </c>
      <c r="E42" s="871">
        <v>4</v>
      </c>
      <c r="F42" s="229">
        <f t="shared" si="6"/>
        <v>0.63636363636363635</v>
      </c>
      <c r="G42" s="499"/>
      <c r="H42" s="501" t="s">
        <v>34</v>
      </c>
      <c r="I42" s="231">
        <v>0</v>
      </c>
      <c r="J42" s="232">
        <v>0</v>
      </c>
      <c r="K42" s="232">
        <v>0</v>
      </c>
      <c r="L42" s="229">
        <v>0</v>
      </c>
      <c r="M42" s="499"/>
      <c r="N42" s="501" t="s">
        <v>34</v>
      </c>
      <c r="O42" s="233">
        <v>10</v>
      </c>
      <c r="P42" s="234">
        <v>6</v>
      </c>
      <c r="Q42" s="234">
        <v>4</v>
      </c>
      <c r="R42" s="229">
        <f t="shared" si="5"/>
        <v>0.6</v>
      </c>
      <c r="S42" s="499"/>
      <c r="T42" s="501" t="s">
        <v>34</v>
      </c>
      <c r="U42" s="235">
        <v>0</v>
      </c>
      <c r="V42" s="236">
        <v>0</v>
      </c>
      <c r="W42" s="236">
        <v>0</v>
      </c>
      <c r="X42" s="229">
        <v>0</v>
      </c>
      <c r="Y42" s="499"/>
      <c r="Z42" s="501" t="s">
        <v>34</v>
      </c>
      <c r="AA42" s="237">
        <v>1</v>
      </c>
      <c r="AB42" s="238">
        <v>1</v>
      </c>
      <c r="AC42" s="238">
        <v>0</v>
      </c>
      <c r="AD42" s="229">
        <f>AB42/AA42</f>
        <v>1</v>
      </c>
      <c r="AE42" s="230"/>
    </row>
    <row r="43" spans="1:31" s="114" customFormat="1">
      <c r="A43" s="36"/>
      <c r="B43" s="501" t="s">
        <v>35</v>
      </c>
      <c r="C43" s="870">
        <v>36</v>
      </c>
      <c r="D43" s="871">
        <v>30</v>
      </c>
      <c r="E43" s="871">
        <v>6</v>
      </c>
      <c r="F43" s="229">
        <f t="shared" si="6"/>
        <v>0.83333333333333337</v>
      </c>
      <c r="G43" s="499"/>
      <c r="H43" s="501" t="s">
        <v>35</v>
      </c>
      <c r="I43" s="231">
        <v>4</v>
      </c>
      <c r="J43" s="232">
        <v>3</v>
      </c>
      <c r="K43" s="232">
        <v>1</v>
      </c>
      <c r="L43" s="229">
        <f>J43/I43</f>
        <v>0.75</v>
      </c>
      <c r="M43" s="499"/>
      <c r="N43" s="501" t="s">
        <v>35</v>
      </c>
      <c r="O43" s="233">
        <v>25</v>
      </c>
      <c r="P43" s="234">
        <v>21</v>
      </c>
      <c r="Q43" s="234">
        <v>4</v>
      </c>
      <c r="R43" s="229">
        <f t="shared" si="5"/>
        <v>0.84</v>
      </c>
      <c r="S43" s="499"/>
      <c r="T43" s="501" t="s">
        <v>35</v>
      </c>
      <c r="U43" s="235">
        <v>5</v>
      </c>
      <c r="V43" s="236">
        <v>5</v>
      </c>
      <c r="W43" s="236">
        <v>0</v>
      </c>
      <c r="X43" s="229">
        <f>V43/U43</f>
        <v>1</v>
      </c>
      <c r="Y43" s="499"/>
      <c r="Z43" s="501" t="s">
        <v>35</v>
      </c>
      <c r="AA43" s="237">
        <v>2</v>
      </c>
      <c r="AB43" s="238">
        <v>1</v>
      </c>
      <c r="AC43" s="238">
        <v>1</v>
      </c>
      <c r="AD43" s="229">
        <f>AB43/AA43</f>
        <v>0.5</v>
      </c>
      <c r="AE43" s="230"/>
    </row>
    <row r="44" spans="1:31" s="114" customFormat="1">
      <c r="A44" s="36"/>
      <c r="B44" s="501" t="s">
        <v>36</v>
      </c>
      <c r="C44" s="870">
        <v>93</v>
      </c>
      <c r="D44" s="871">
        <v>86</v>
      </c>
      <c r="E44" s="871">
        <v>7</v>
      </c>
      <c r="F44" s="229">
        <f t="shared" si="6"/>
        <v>0.92473118279569888</v>
      </c>
      <c r="G44" s="499"/>
      <c r="H44" s="501" t="s">
        <v>36</v>
      </c>
      <c r="I44" s="231">
        <v>6</v>
      </c>
      <c r="J44" s="232">
        <v>6</v>
      </c>
      <c r="K44" s="232">
        <v>0</v>
      </c>
      <c r="L44" s="229">
        <f>J44/I44</f>
        <v>1</v>
      </c>
      <c r="M44" s="499"/>
      <c r="N44" s="501" t="s">
        <v>36</v>
      </c>
      <c r="O44" s="233">
        <v>62</v>
      </c>
      <c r="P44" s="234">
        <v>55</v>
      </c>
      <c r="Q44" s="234">
        <v>7</v>
      </c>
      <c r="R44" s="229">
        <f t="shared" si="5"/>
        <v>0.88709677419354838</v>
      </c>
      <c r="S44" s="499"/>
      <c r="T44" s="501" t="s">
        <v>36</v>
      </c>
      <c r="U44" s="235">
        <v>15</v>
      </c>
      <c r="V44" s="236">
        <v>15</v>
      </c>
      <c r="W44" s="236">
        <v>0</v>
      </c>
      <c r="X44" s="229">
        <f>V44/U44</f>
        <v>1</v>
      </c>
      <c r="Y44" s="499"/>
      <c r="Z44" s="501" t="s">
        <v>36</v>
      </c>
      <c r="AA44" s="237">
        <v>10</v>
      </c>
      <c r="AB44" s="238">
        <v>10</v>
      </c>
      <c r="AC44" s="238">
        <v>0</v>
      </c>
      <c r="AD44" s="229">
        <f>AB44/AA44</f>
        <v>1</v>
      </c>
      <c r="AE44" s="230"/>
    </row>
    <row r="45" spans="1:31" s="114" customFormat="1">
      <c r="A45" s="36"/>
      <c r="B45" s="501" t="s">
        <v>37</v>
      </c>
      <c r="C45" s="870">
        <v>44</v>
      </c>
      <c r="D45" s="871">
        <v>40</v>
      </c>
      <c r="E45" s="871">
        <v>4</v>
      </c>
      <c r="F45" s="229">
        <f t="shared" si="6"/>
        <v>0.90909090909090906</v>
      </c>
      <c r="G45" s="499"/>
      <c r="H45" s="501" t="s">
        <v>37</v>
      </c>
      <c r="I45" s="231">
        <v>7</v>
      </c>
      <c r="J45" s="232">
        <v>6</v>
      </c>
      <c r="K45" s="232">
        <v>1</v>
      </c>
      <c r="L45" s="229">
        <f>J45/I45</f>
        <v>0.8571428571428571</v>
      </c>
      <c r="M45" s="499"/>
      <c r="N45" s="501" t="s">
        <v>37</v>
      </c>
      <c r="O45" s="233">
        <v>33</v>
      </c>
      <c r="P45" s="234">
        <v>31</v>
      </c>
      <c r="Q45" s="234">
        <v>2</v>
      </c>
      <c r="R45" s="229">
        <f t="shared" si="5"/>
        <v>0.93939393939393945</v>
      </c>
      <c r="S45" s="499"/>
      <c r="T45" s="501" t="s">
        <v>37</v>
      </c>
      <c r="U45" s="235">
        <v>4</v>
      </c>
      <c r="V45" s="236">
        <v>3</v>
      </c>
      <c r="W45" s="236">
        <v>1</v>
      </c>
      <c r="X45" s="229">
        <f>V45/U45</f>
        <v>0.75</v>
      </c>
      <c r="Y45" s="499"/>
      <c r="Z45" s="501" t="s">
        <v>37</v>
      </c>
      <c r="AA45" s="239">
        <v>0</v>
      </c>
      <c r="AB45" s="240">
        <v>0</v>
      </c>
      <c r="AC45" s="240">
        <v>0</v>
      </c>
      <c r="AD45" s="229">
        <v>0</v>
      </c>
      <c r="AE45" s="230"/>
    </row>
    <row r="46" spans="1:31" s="114" customFormat="1">
      <c r="A46" s="36"/>
      <c r="B46" s="501" t="s">
        <v>38</v>
      </c>
      <c r="C46" s="870">
        <v>14</v>
      </c>
      <c r="D46" s="871">
        <v>12</v>
      </c>
      <c r="E46" s="871">
        <v>2</v>
      </c>
      <c r="F46" s="229">
        <f t="shared" si="6"/>
        <v>0.8571428571428571</v>
      </c>
      <c r="G46" s="499"/>
      <c r="H46" s="501" t="s">
        <v>38</v>
      </c>
      <c r="I46" s="231">
        <v>3</v>
      </c>
      <c r="J46" s="232">
        <v>1</v>
      </c>
      <c r="K46" s="232">
        <v>2</v>
      </c>
      <c r="L46" s="229">
        <f>J46/I46</f>
        <v>0.33333333333333331</v>
      </c>
      <c r="M46" s="499"/>
      <c r="N46" s="501" t="s">
        <v>38</v>
      </c>
      <c r="O46" s="233">
        <v>9</v>
      </c>
      <c r="P46" s="234">
        <v>9</v>
      </c>
      <c r="Q46" s="234">
        <v>0</v>
      </c>
      <c r="R46" s="229">
        <f t="shared" si="5"/>
        <v>1</v>
      </c>
      <c r="S46" s="499"/>
      <c r="T46" s="501" t="s">
        <v>38</v>
      </c>
      <c r="U46" s="235">
        <v>2</v>
      </c>
      <c r="V46" s="236">
        <v>2</v>
      </c>
      <c r="W46" s="236">
        <v>0</v>
      </c>
      <c r="X46" s="229">
        <f>V46/U46</f>
        <v>1</v>
      </c>
      <c r="Y46" s="499"/>
      <c r="Z46" s="501" t="s">
        <v>38</v>
      </c>
      <c r="AA46" s="239">
        <v>0</v>
      </c>
      <c r="AB46" s="240">
        <v>0</v>
      </c>
      <c r="AC46" s="240">
        <v>0</v>
      </c>
      <c r="AD46" s="229">
        <v>0</v>
      </c>
      <c r="AE46" s="230"/>
    </row>
    <row r="47" spans="1:31" s="114" customFormat="1">
      <c r="A47" s="36"/>
      <c r="B47" s="501" t="s">
        <v>39</v>
      </c>
      <c r="C47" s="870">
        <v>8</v>
      </c>
      <c r="D47" s="871">
        <v>7</v>
      </c>
      <c r="E47" s="871">
        <v>1</v>
      </c>
      <c r="F47" s="229">
        <f t="shared" si="6"/>
        <v>0.875</v>
      </c>
      <c r="G47" s="499"/>
      <c r="H47" s="501" t="s">
        <v>39</v>
      </c>
      <c r="I47" s="231">
        <v>0</v>
      </c>
      <c r="J47" s="232">
        <v>0</v>
      </c>
      <c r="K47" s="232">
        <v>0</v>
      </c>
      <c r="L47" s="229">
        <v>0</v>
      </c>
      <c r="M47" s="499"/>
      <c r="N47" s="501" t="s">
        <v>39</v>
      </c>
      <c r="O47" s="233">
        <v>8</v>
      </c>
      <c r="P47" s="234">
        <v>7</v>
      </c>
      <c r="Q47" s="234">
        <v>1</v>
      </c>
      <c r="R47" s="229">
        <f t="shared" si="5"/>
        <v>0.875</v>
      </c>
      <c r="S47" s="499"/>
      <c r="T47" s="501" t="s">
        <v>39</v>
      </c>
      <c r="U47" s="235">
        <v>0</v>
      </c>
      <c r="V47" s="236">
        <v>0</v>
      </c>
      <c r="W47" s="236">
        <v>0</v>
      </c>
      <c r="X47" s="229">
        <v>0</v>
      </c>
      <c r="Y47" s="499"/>
      <c r="Z47" s="501" t="s">
        <v>39</v>
      </c>
      <c r="AA47" s="239">
        <v>0</v>
      </c>
      <c r="AB47" s="240">
        <v>0</v>
      </c>
      <c r="AC47" s="240">
        <v>0</v>
      </c>
      <c r="AD47" s="229">
        <v>0</v>
      </c>
      <c r="AE47" s="230"/>
    </row>
    <row r="48" spans="1:31" s="114" customFormat="1">
      <c r="A48" s="36"/>
      <c r="B48" s="501" t="s">
        <v>40</v>
      </c>
      <c r="C48" s="870">
        <v>13</v>
      </c>
      <c r="D48" s="871">
        <v>8</v>
      </c>
      <c r="E48" s="871">
        <v>5</v>
      </c>
      <c r="F48" s="229">
        <f t="shared" si="6"/>
        <v>0.61538461538461542</v>
      </c>
      <c r="G48" s="499"/>
      <c r="H48" s="501" t="s">
        <v>40</v>
      </c>
      <c r="I48" s="231">
        <v>4</v>
      </c>
      <c r="J48" s="232">
        <v>4</v>
      </c>
      <c r="K48" s="232">
        <v>0</v>
      </c>
      <c r="L48" s="229">
        <f>J48/I48</f>
        <v>1</v>
      </c>
      <c r="M48" s="499"/>
      <c r="N48" s="501" t="s">
        <v>40</v>
      </c>
      <c r="O48" s="233">
        <v>4</v>
      </c>
      <c r="P48" s="234">
        <v>1</v>
      </c>
      <c r="Q48" s="234">
        <v>3</v>
      </c>
      <c r="R48" s="229">
        <f t="shared" si="5"/>
        <v>0.25</v>
      </c>
      <c r="S48" s="499"/>
      <c r="T48" s="501" t="s">
        <v>40</v>
      </c>
      <c r="U48" s="235">
        <v>4</v>
      </c>
      <c r="V48" s="236">
        <v>2</v>
      </c>
      <c r="W48" s="236">
        <v>2</v>
      </c>
      <c r="X48" s="229">
        <f>V48/U48</f>
        <v>0.5</v>
      </c>
      <c r="Y48" s="499"/>
      <c r="Z48" s="501" t="s">
        <v>40</v>
      </c>
      <c r="AA48" s="237">
        <v>1</v>
      </c>
      <c r="AB48" s="238">
        <v>1</v>
      </c>
      <c r="AC48" s="238">
        <v>0</v>
      </c>
      <c r="AD48" s="229">
        <f>AB48/AA48</f>
        <v>1</v>
      </c>
      <c r="AE48" s="230"/>
    </row>
    <row r="49" spans="1:31" s="114" customFormat="1">
      <c r="A49" s="36"/>
      <c r="B49" s="501" t="s">
        <v>41</v>
      </c>
      <c r="C49" s="870">
        <v>8</v>
      </c>
      <c r="D49" s="871">
        <v>4</v>
      </c>
      <c r="E49" s="871">
        <v>4</v>
      </c>
      <c r="F49" s="229">
        <f t="shared" si="6"/>
        <v>0.5</v>
      </c>
      <c r="G49" s="499"/>
      <c r="H49" s="501" t="s">
        <v>41</v>
      </c>
      <c r="I49" s="231">
        <v>0</v>
      </c>
      <c r="J49" s="232">
        <v>0</v>
      </c>
      <c r="K49" s="232">
        <v>0</v>
      </c>
      <c r="L49" s="229">
        <v>0</v>
      </c>
      <c r="M49" s="499"/>
      <c r="N49" s="501" t="s">
        <v>41</v>
      </c>
      <c r="O49" s="233">
        <v>3</v>
      </c>
      <c r="P49" s="234">
        <v>1</v>
      </c>
      <c r="Q49" s="234">
        <v>2</v>
      </c>
      <c r="R49" s="229">
        <f t="shared" si="5"/>
        <v>0.33333333333333331</v>
      </c>
      <c r="S49" s="499"/>
      <c r="T49" s="501" t="s">
        <v>41</v>
      </c>
      <c r="U49" s="235">
        <v>0</v>
      </c>
      <c r="V49" s="236">
        <v>0</v>
      </c>
      <c r="W49" s="236">
        <v>0</v>
      </c>
      <c r="X49" s="229">
        <v>0</v>
      </c>
      <c r="Y49" s="499"/>
      <c r="Z49" s="501" t="s">
        <v>41</v>
      </c>
      <c r="AA49" s="237">
        <v>5</v>
      </c>
      <c r="AB49" s="238">
        <v>3</v>
      </c>
      <c r="AC49" s="238">
        <v>2</v>
      </c>
      <c r="AD49" s="229">
        <f>AB49/AA49</f>
        <v>0.6</v>
      </c>
      <c r="AE49" s="230"/>
    </row>
    <row r="50" spans="1:31" s="114" customFormat="1">
      <c r="A50" s="36"/>
      <c r="B50" s="501" t="s">
        <v>42</v>
      </c>
      <c r="C50" s="870">
        <v>3</v>
      </c>
      <c r="D50" s="871">
        <v>2</v>
      </c>
      <c r="E50" s="871">
        <v>1</v>
      </c>
      <c r="F50" s="229">
        <f t="shared" si="6"/>
        <v>0.66666666666666663</v>
      </c>
      <c r="G50" s="499"/>
      <c r="H50" s="501" t="s">
        <v>42</v>
      </c>
      <c r="I50" s="231">
        <v>0</v>
      </c>
      <c r="J50" s="232">
        <v>0</v>
      </c>
      <c r="K50" s="232">
        <v>0</v>
      </c>
      <c r="L50" s="229">
        <v>0</v>
      </c>
      <c r="M50" s="499"/>
      <c r="N50" s="501" t="s">
        <v>42</v>
      </c>
      <c r="O50" s="233">
        <v>3</v>
      </c>
      <c r="P50" s="234">
        <v>2</v>
      </c>
      <c r="Q50" s="234">
        <v>1</v>
      </c>
      <c r="R50" s="229">
        <f t="shared" si="5"/>
        <v>0.66666666666666663</v>
      </c>
      <c r="S50" s="499"/>
      <c r="T50" s="501" t="s">
        <v>42</v>
      </c>
      <c r="U50" s="235">
        <v>0</v>
      </c>
      <c r="V50" s="236">
        <v>0</v>
      </c>
      <c r="W50" s="236">
        <v>0</v>
      </c>
      <c r="X50" s="229">
        <v>0</v>
      </c>
      <c r="Y50" s="499"/>
      <c r="Z50" s="501" t="s">
        <v>42</v>
      </c>
      <c r="AA50" s="239">
        <v>0</v>
      </c>
      <c r="AB50" s="240">
        <v>0</v>
      </c>
      <c r="AC50" s="240">
        <v>0</v>
      </c>
      <c r="AD50" s="229">
        <v>0</v>
      </c>
      <c r="AE50" s="230"/>
    </row>
    <row r="51" spans="1:31" s="114" customFormat="1">
      <c r="A51" s="36"/>
      <c r="B51" s="501" t="s">
        <v>43</v>
      </c>
      <c r="C51" s="870">
        <v>83</v>
      </c>
      <c r="D51" s="871">
        <v>76</v>
      </c>
      <c r="E51" s="871">
        <v>7</v>
      </c>
      <c r="F51" s="229">
        <f t="shared" si="6"/>
        <v>0.91566265060240959</v>
      </c>
      <c r="G51" s="499"/>
      <c r="H51" s="501" t="s">
        <v>43</v>
      </c>
      <c r="I51" s="231">
        <v>1</v>
      </c>
      <c r="J51" s="232">
        <v>1</v>
      </c>
      <c r="K51" s="232">
        <v>0</v>
      </c>
      <c r="L51" s="229">
        <f>J51/I51</f>
        <v>1</v>
      </c>
      <c r="M51" s="499"/>
      <c r="N51" s="501" t="s">
        <v>43</v>
      </c>
      <c r="O51" s="233">
        <v>14</v>
      </c>
      <c r="P51" s="234">
        <v>11</v>
      </c>
      <c r="Q51" s="234">
        <v>3</v>
      </c>
      <c r="R51" s="229">
        <f t="shared" si="5"/>
        <v>0.7857142857142857</v>
      </c>
      <c r="S51" s="499"/>
      <c r="T51" s="501" t="s">
        <v>43</v>
      </c>
      <c r="U51" s="235">
        <v>21</v>
      </c>
      <c r="V51" s="236">
        <v>19</v>
      </c>
      <c r="W51" s="236">
        <v>2</v>
      </c>
      <c r="X51" s="229">
        <f>V51/U51</f>
        <v>0.90476190476190477</v>
      </c>
      <c r="Y51" s="499"/>
      <c r="Z51" s="501" t="s">
        <v>43</v>
      </c>
      <c r="AA51" s="237">
        <v>47</v>
      </c>
      <c r="AB51" s="238">
        <v>45</v>
      </c>
      <c r="AC51" s="238">
        <v>2</v>
      </c>
      <c r="AD51" s="229">
        <f>AB51/AA51</f>
        <v>0.95744680851063835</v>
      </c>
      <c r="AE51" s="230"/>
    </row>
    <row r="52" spans="1:31" s="114" customFormat="1">
      <c r="A52" s="36"/>
      <c r="B52" s="501" t="s">
        <v>44</v>
      </c>
      <c r="C52" s="870">
        <v>196</v>
      </c>
      <c r="D52" s="871">
        <v>161</v>
      </c>
      <c r="E52" s="871">
        <v>35</v>
      </c>
      <c r="F52" s="229">
        <f t="shared" si="6"/>
        <v>0.8214285714285714</v>
      </c>
      <c r="G52" s="499"/>
      <c r="H52" s="501" t="s">
        <v>44</v>
      </c>
      <c r="I52" s="231">
        <v>39</v>
      </c>
      <c r="J52" s="232">
        <v>31</v>
      </c>
      <c r="K52" s="232">
        <v>8</v>
      </c>
      <c r="L52" s="229">
        <f>J52/I52</f>
        <v>0.79487179487179482</v>
      </c>
      <c r="M52" s="499"/>
      <c r="N52" s="501" t="s">
        <v>44</v>
      </c>
      <c r="O52" s="233">
        <v>96</v>
      </c>
      <c r="P52" s="234">
        <v>75</v>
      </c>
      <c r="Q52" s="234">
        <v>21</v>
      </c>
      <c r="R52" s="229">
        <f t="shared" si="5"/>
        <v>0.78125</v>
      </c>
      <c r="S52" s="499"/>
      <c r="T52" s="501" t="s">
        <v>44</v>
      </c>
      <c r="U52" s="235">
        <v>22</v>
      </c>
      <c r="V52" s="236">
        <v>19</v>
      </c>
      <c r="W52" s="236">
        <v>3</v>
      </c>
      <c r="X52" s="229">
        <f>V52/U52</f>
        <v>0.86363636363636365</v>
      </c>
      <c r="Y52" s="499"/>
      <c r="Z52" s="501" t="s">
        <v>44</v>
      </c>
      <c r="AA52" s="237">
        <v>39</v>
      </c>
      <c r="AB52" s="238">
        <v>36</v>
      </c>
      <c r="AC52" s="238">
        <v>3</v>
      </c>
      <c r="AD52" s="229">
        <f>AB52/AA52</f>
        <v>0.92307692307692313</v>
      </c>
      <c r="AE52" s="230"/>
    </row>
    <row r="53" spans="1:31" s="114" customFormat="1">
      <c r="A53" s="36"/>
      <c r="B53" s="501" t="s">
        <v>45</v>
      </c>
      <c r="C53" s="870">
        <v>266</v>
      </c>
      <c r="D53" s="871">
        <v>222</v>
      </c>
      <c r="E53" s="871">
        <v>44</v>
      </c>
      <c r="F53" s="229">
        <f t="shared" si="6"/>
        <v>0.83458646616541354</v>
      </c>
      <c r="G53" s="499"/>
      <c r="H53" s="501" t="s">
        <v>45</v>
      </c>
      <c r="I53" s="231">
        <v>46</v>
      </c>
      <c r="J53" s="232">
        <v>39</v>
      </c>
      <c r="K53" s="232">
        <v>7</v>
      </c>
      <c r="L53" s="229">
        <f>J53/I53</f>
        <v>0.84782608695652173</v>
      </c>
      <c r="M53" s="499"/>
      <c r="N53" s="501" t="s">
        <v>45</v>
      </c>
      <c r="O53" s="233">
        <v>100</v>
      </c>
      <c r="P53" s="234">
        <v>86</v>
      </c>
      <c r="Q53" s="234">
        <v>14</v>
      </c>
      <c r="R53" s="229">
        <f t="shared" si="5"/>
        <v>0.86</v>
      </c>
      <c r="S53" s="499"/>
      <c r="T53" s="501" t="s">
        <v>45</v>
      </c>
      <c r="U53" s="235">
        <v>35</v>
      </c>
      <c r="V53" s="236">
        <v>24</v>
      </c>
      <c r="W53" s="236">
        <v>11</v>
      </c>
      <c r="X53" s="229">
        <f>V53/U53</f>
        <v>0.68571428571428572</v>
      </c>
      <c r="Y53" s="499"/>
      <c r="Z53" s="501" t="s">
        <v>45</v>
      </c>
      <c r="AA53" s="237">
        <v>85</v>
      </c>
      <c r="AB53" s="238">
        <v>73</v>
      </c>
      <c r="AC53" s="238">
        <v>12</v>
      </c>
      <c r="AD53" s="229">
        <f>AB53/AA53</f>
        <v>0.85882352941176465</v>
      </c>
      <c r="AE53" s="230"/>
    </row>
    <row r="54" spans="1:31" s="114" customFormat="1">
      <c r="A54" s="36"/>
      <c r="B54" s="501" t="s">
        <v>46</v>
      </c>
      <c r="C54" s="870">
        <v>28</v>
      </c>
      <c r="D54" s="871">
        <v>28</v>
      </c>
      <c r="E54" s="871">
        <v>0</v>
      </c>
      <c r="F54" s="229">
        <f t="shared" si="6"/>
        <v>1</v>
      </c>
      <c r="G54" s="499"/>
      <c r="H54" s="501" t="s">
        <v>46</v>
      </c>
      <c r="I54" s="231">
        <v>0</v>
      </c>
      <c r="J54" s="232">
        <v>0</v>
      </c>
      <c r="K54" s="232">
        <v>0</v>
      </c>
      <c r="L54" s="229">
        <v>0</v>
      </c>
      <c r="M54" s="499"/>
      <c r="N54" s="501" t="s">
        <v>46</v>
      </c>
      <c r="O54" s="233">
        <v>28</v>
      </c>
      <c r="P54" s="234">
        <v>28</v>
      </c>
      <c r="Q54" s="234">
        <v>0</v>
      </c>
      <c r="R54" s="229">
        <f t="shared" si="5"/>
        <v>1</v>
      </c>
      <c r="S54" s="499"/>
      <c r="T54" s="501" t="s">
        <v>46</v>
      </c>
      <c r="U54" s="235">
        <v>0</v>
      </c>
      <c r="V54" s="236">
        <v>0</v>
      </c>
      <c r="W54" s="236">
        <v>0</v>
      </c>
      <c r="X54" s="229">
        <v>0</v>
      </c>
      <c r="Y54" s="499"/>
      <c r="Z54" s="501" t="s">
        <v>46</v>
      </c>
      <c r="AA54" s="239">
        <v>0</v>
      </c>
      <c r="AB54" s="240">
        <v>0</v>
      </c>
      <c r="AC54" s="240">
        <v>0</v>
      </c>
      <c r="AD54" s="229">
        <v>0</v>
      </c>
      <c r="AE54" s="230"/>
    </row>
    <row r="55" spans="1:31" s="114" customFormat="1">
      <c r="A55" s="36"/>
      <c r="B55" s="501" t="s">
        <v>47</v>
      </c>
      <c r="C55" s="870">
        <v>41</v>
      </c>
      <c r="D55" s="871">
        <v>33</v>
      </c>
      <c r="E55" s="871">
        <v>8</v>
      </c>
      <c r="F55" s="229">
        <f t="shared" si="6"/>
        <v>0.80487804878048785</v>
      </c>
      <c r="G55" s="499"/>
      <c r="H55" s="501" t="s">
        <v>47</v>
      </c>
      <c r="I55" s="231">
        <v>12</v>
      </c>
      <c r="J55" s="232">
        <v>10</v>
      </c>
      <c r="K55" s="232">
        <v>2</v>
      </c>
      <c r="L55" s="229">
        <f>J55/I55</f>
        <v>0.83333333333333337</v>
      </c>
      <c r="M55" s="499"/>
      <c r="N55" s="501" t="s">
        <v>47</v>
      </c>
      <c r="O55" s="233">
        <v>21</v>
      </c>
      <c r="P55" s="234">
        <v>17</v>
      </c>
      <c r="Q55" s="234">
        <v>4</v>
      </c>
      <c r="R55" s="229">
        <f t="shared" si="5"/>
        <v>0.80952380952380953</v>
      </c>
      <c r="S55" s="499"/>
      <c r="T55" s="501" t="s">
        <v>47</v>
      </c>
      <c r="U55" s="235">
        <v>8</v>
      </c>
      <c r="V55" s="236">
        <v>6</v>
      </c>
      <c r="W55" s="236">
        <v>2</v>
      </c>
      <c r="X55" s="229">
        <f>V55/U55</f>
        <v>0.75</v>
      </c>
      <c r="Y55" s="499"/>
      <c r="Z55" s="501" t="s">
        <v>47</v>
      </c>
      <c r="AA55" s="239">
        <v>0</v>
      </c>
      <c r="AB55" s="240">
        <v>0</v>
      </c>
      <c r="AC55" s="240">
        <v>0</v>
      </c>
      <c r="AD55" s="229">
        <v>0</v>
      </c>
      <c r="AE55" s="230"/>
    </row>
    <row r="56" spans="1:31" s="114" customFormat="1">
      <c r="A56" s="36"/>
      <c r="B56" s="501" t="s">
        <v>48</v>
      </c>
      <c r="C56" s="870">
        <v>2</v>
      </c>
      <c r="D56" s="871">
        <v>1</v>
      </c>
      <c r="E56" s="871">
        <v>1</v>
      </c>
      <c r="F56" s="229">
        <f t="shared" si="6"/>
        <v>0.5</v>
      </c>
      <c r="G56" s="499"/>
      <c r="H56" s="501" t="s">
        <v>48</v>
      </c>
      <c r="I56" s="231">
        <v>0</v>
      </c>
      <c r="J56" s="232">
        <v>0</v>
      </c>
      <c r="K56" s="232">
        <v>0</v>
      </c>
      <c r="L56" s="229">
        <v>0</v>
      </c>
      <c r="M56" s="499"/>
      <c r="N56" s="501" t="s">
        <v>48</v>
      </c>
      <c r="O56" s="233">
        <v>1</v>
      </c>
      <c r="P56" s="234">
        <v>0</v>
      </c>
      <c r="Q56" s="234">
        <v>1</v>
      </c>
      <c r="R56" s="229">
        <f t="shared" si="5"/>
        <v>0</v>
      </c>
      <c r="S56" s="499"/>
      <c r="T56" s="501" t="s">
        <v>48</v>
      </c>
      <c r="U56" s="235">
        <v>1</v>
      </c>
      <c r="V56" s="236">
        <v>1</v>
      </c>
      <c r="W56" s="236">
        <v>0</v>
      </c>
      <c r="X56" s="229">
        <f>V56/U56</f>
        <v>1</v>
      </c>
      <c r="Y56" s="499"/>
      <c r="Z56" s="501" t="s">
        <v>48</v>
      </c>
      <c r="AA56" s="239">
        <v>0</v>
      </c>
      <c r="AB56" s="240">
        <v>0</v>
      </c>
      <c r="AC56" s="240">
        <v>0</v>
      </c>
      <c r="AD56" s="229">
        <v>0</v>
      </c>
      <c r="AE56" s="230"/>
    </row>
    <row r="57" spans="1:31" s="114" customFormat="1">
      <c r="A57" s="36"/>
      <c r="B57" s="501" t="s">
        <v>49</v>
      </c>
      <c r="C57" s="870">
        <v>50</v>
      </c>
      <c r="D57" s="871">
        <v>31</v>
      </c>
      <c r="E57" s="871">
        <v>19</v>
      </c>
      <c r="F57" s="229">
        <f t="shared" si="6"/>
        <v>0.62</v>
      </c>
      <c r="G57" s="499"/>
      <c r="H57" s="501" t="s">
        <v>49</v>
      </c>
      <c r="I57" s="231">
        <v>0</v>
      </c>
      <c r="J57" s="232">
        <v>0</v>
      </c>
      <c r="K57" s="232">
        <v>0</v>
      </c>
      <c r="L57" s="229">
        <v>0</v>
      </c>
      <c r="M57" s="499"/>
      <c r="N57" s="501" t="s">
        <v>49</v>
      </c>
      <c r="O57" s="233">
        <v>50</v>
      </c>
      <c r="P57" s="234">
        <v>31</v>
      </c>
      <c r="Q57" s="234">
        <v>19</v>
      </c>
      <c r="R57" s="229">
        <f t="shared" si="5"/>
        <v>0.62</v>
      </c>
      <c r="S57" s="499"/>
      <c r="T57" s="501" t="s">
        <v>49</v>
      </c>
      <c r="U57" s="235">
        <v>0</v>
      </c>
      <c r="V57" s="236">
        <v>0</v>
      </c>
      <c r="W57" s="236">
        <v>0</v>
      </c>
      <c r="X57" s="229">
        <v>0</v>
      </c>
      <c r="Y57" s="499"/>
      <c r="Z57" s="501" t="s">
        <v>49</v>
      </c>
      <c r="AA57" s="239">
        <v>0</v>
      </c>
      <c r="AB57" s="240">
        <v>0</v>
      </c>
      <c r="AC57" s="240">
        <v>0</v>
      </c>
      <c r="AD57" s="229">
        <v>0</v>
      </c>
      <c r="AE57" s="230"/>
    </row>
    <row r="58" spans="1:31" s="114" customFormat="1">
      <c r="A58" s="36"/>
      <c r="B58" s="501" t="s">
        <v>50</v>
      </c>
      <c r="C58" s="870">
        <v>82</v>
      </c>
      <c r="D58" s="871">
        <v>60</v>
      </c>
      <c r="E58" s="871">
        <v>22</v>
      </c>
      <c r="F58" s="229">
        <f t="shared" si="6"/>
        <v>0.73170731707317072</v>
      </c>
      <c r="G58" s="499"/>
      <c r="H58" s="501" t="s">
        <v>50</v>
      </c>
      <c r="I58" s="231">
        <v>21</v>
      </c>
      <c r="J58" s="232">
        <v>13</v>
      </c>
      <c r="K58" s="232">
        <v>8</v>
      </c>
      <c r="L58" s="229">
        <f>J58/I58</f>
        <v>0.61904761904761907</v>
      </c>
      <c r="M58" s="499"/>
      <c r="N58" s="501" t="s">
        <v>50</v>
      </c>
      <c r="O58" s="233">
        <v>32</v>
      </c>
      <c r="P58" s="234">
        <v>23</v>
      </c>
      <c r="Q58" s="234">
        <v>9</v>
      </c>
      <c r="R58" s="229">
        <f t="shared" si="5"/>
        <v>0.71875</v>
      </c>
      <c r="S58" s="499"/>
      <c r="T58" s="501" t="s">
        <v>50</v>
      </c>
      <c r="U58" s="235">
        <v>29</v>
      </c>
      <c r="V58" s="236">
        <v>24</v>
      </c>
      <c r="W58" s="236">
        <v>5</v>
      </c>
      <c r="X58" s="229">
        <f>V58/U58</f>
        <v>0.82758620689655171</v>
      </c>
      <c r="Y58" s="499"/>
      <c r="Z58" s="501" t="s">
        <v>50</v>
      </c>
      <c r="AA58" s="239">
        <v>0</v>
      </c>
      <c r="AB58" s="240">
        <v>0</v>
      </c>
      <c r="AC58" s="240">
        <v>0</v>
      </c>
      <c r="AD58" s="229">
        <v>0</v>
      </c>
      <c r="AE58" s="230"/>
    </row>
    <row r="59" spans="1:31" s="114" customFormat="1" ht="15.75" customHeight="1">
      <c r="A59" s="36"/>
      <c r="B59" s="501" t="s">
        <v>51</v>
      </c>
      <c r="C59" s="870">
        <v>13</v>
      </c>
      <c r="D59" s="871">
        <v>13</v>
      </c>
      <c r="E59" s="871">
        <v>0</v>
      </c>
      <c r="F59" s="229">
        <f t="shared" si="6"/>
        <v>1</v>
      </c>
      <c r="G59" s="499"/>
      <c r="H59" s="501" t="s">
        <v>51</v>
      </c>
      <c r="I59" s="231">
        <v>6</v>
      </c>
      <c r="J59" s="232">
        <v>6</v>
      </c>
      <c r="K59" s="232">
        <v>0</v>
      </c>
      <c r="L59" s="229">
        <f>J59/I59</f>
        <v>1</v>
      </c>
      <c r="M59" s="499"/>
      <c r="N59" s="501" t="s">
        <v>51</v>
      </c>
      <c r="O59" s="233">
        <v>5</v>
      </c>
      <c r="P59" s="234">
        <v>5</v>
      </c>
      <c r="Q59" s="234">
        <v>0</v>
      </c>
      <c r="R59" s="229">
        <f t="shared" si="5"/>
        <v>1</v>
      </c>
      <c r="S59" s="499"/>
      <c r="T59" s="501" t="s">
        <v>51</v>
      </c>
      <c r="U59" s="235">
        <v>2</v>
      </c>
      <c r="V59" s="236">
        <v>2</v>
      </c>
      <c r="W59" s="236">
        <v>0</v>
      </c>
      <c r="X59" s="229">
        <f>V59/U59</f>
        <v>1</v>
      </c>
      <c r="Y59" s="499"/>
      <c r="Z59" s="501" t="s">
        <v>51</v>
      </c>
      <c r="AA59" s="239">
        <v>0</v>
      </c>
      <c r="AB59" s="240">
        <v>0</v>
      </c>
      <c r="AC59" s="240">
        <v>0</v>
      </c>
      <c r="AD59" s="229">
        <v>0</v>
      </c>
      <c r="AE59" s="230"/>
    </row>
    <row r="60" spans="1:31" s="114" customFormat="1">
      <c r="A60" s="36"/>
      <c r="B60" s="501" t="s">
        <v>52</v>
      </c>
      <c r="C60" s="870">
        <v>8</v>
      </c>
      <c r="D60" s="871">
        <v>7</v>
      </c>
      <c r="E60" s="871">
        <v>1</v>
      </c>
      <c r="F60" s="229">
        <f t="shared" si="6"/>
        <v>0.875</v>
      </c>
      <c r="G60" s="499"/>
      <c r="H60" s="501" t="s">
        <v>52</v>
      </c>
      <c r="I60" s="231">
        <v>0</v>
      </c>
      <c r="J60" s="232">
        <v>0</v>
      </c>
      <c r="K60" s="232">
        <v>0</v>
      </c>
      <c r="L60" s="229">
        <v>0</v>
      </c>
      <c r="M60" s="499"/>
      <c r="N60" s="501" t="s">
        <v>52</v>
      </c>
      <c r="O60" s="233">
        <v>8</v>
      </c>
      <c r="P60" s="234">
        <v>7</v>
      </c>
      <c r="Q60" s="234">
        <v>1</v>
      </c>
      <c r="R60" s="229">
        <f t="shared" si="5"/>
        <v>0.875</v>
      </c>
      <c r="S60" s="499"/>
      <c r="T60" s="501" t="s">
        <v>52</v>
      </c>
      <c r="U60" s="235">
        <v>0</v>
      </c>
      <c r="V60" s="236">
        <v>0</v>
      </c>
      <c r="W60" s="236">
        <v>0</v>
      </c>
      <c r="X60" s="229">
        <v>0</v>
      </c>
      <c r="Y60" s="499"/>
      <c r="Z60" s="501" t="s">
        <v>52</v>
      </c>
      <c r="AA60" s="239">
        <v>0</v>
      </c>
      <c r="AB60" s="240">
        <v>0</v>
      </c>
      <c r="AC60" s="240">
        <v>0</v>
      </c>
      <c r="AD60" s="229">
        <v>0</v>
      </c>
      <c r="AE60" s="230"/>
    </row>
    <row r="61" spans="1:31" s="114" customFormat="1">
      <c r="A61" s="36"/>
      <c r="B61" s="501" t="s">
        <v>53</v>
      </c>
      <c r="C61" s="870">
        <v>3</v>
      </c>
      <c r="D61" s="871">
        <v>3</v>
      </c>
      <c r="E61" s="871">
        <v>0</v>
      </c>
      <c r="F61" s="229">
        <f t="shared" si="6"/>
        <v>1</v>
      </c>
      <c r="G61" s="499"/>
      <c r="H61" s="501" t="s">
        <v>53</v>
      </c>
      <c r="I61" s="231">
        <v>0</v>
      </c>
      <c r="J61" s="232">
        <v>0</v>
      </c>
      <c r="K61" s="232">
        <v>0</v>
      </c>
      <c r="L61" s="229">
        <v>0</v>
      </c>
      <c r="M61" s="499"/>
      <c r="N61" s="501" t="s">
        <v>53</v>
      </c>
      <c r="O61" s="233">
        <v>3</v>
      </c>
      <c r="P61" s="234">
        <v>3</v>
      </c>
      <c r="Q61" s="234">
        <v>0</v>
      </c>
      <c r="R61" s="229">
        <f t="shared" si="5"/>
        <v>1</v>
      </c>
      <c r="S61" s="499"/>
      <c r="T61" s="501" t="s">
        <v>53</v>
      </c>
      <c r="U61" s="235">
        <v>0</v>
      </c>
      <c r="V61" s="236">
        <v>0</v>
      </c>
      <c r="W61" s="236">
        <v>0</v>
      </c>
      <c r="X61" s="229">
        <v>0</v>
      </c>
      <c r="Y61" s="499"/>
      <c r="Z61" s="501" t="s">
        <v>53</v>
      </c>
      <c r="AA61" s="239">
        <v>0</v>
      </c>
      <c r="AB61" s="240">
        <v>0</v>
      </c>
      <c r="AC61" s="240">
        <v>0</v>
      </c>
      <c r="AD61" s="229">
        <v>0</v>
      </c>
      <c r="AE61" s="230"/>
    </row>
    <row r="62" spans="1:31" s="114" customFormat="1">
      <c r="A62" s="36"/>
      <c r="B62" s="501" t="s">
        <v>54</v>
      </c>
      <c r="C62" s="870">
        <v>10</v>
      </c>
      <c r="D62" s="871">
        <v>9</v>
      </c>
      <c r="E62" s="871">
        <v>1</v>
      </c>
      <c r="F62" s="229">
        <f t="shared" si="6"/>
        <v>0.9</v>
      </c>
      <c r="G62" s="499"/>
      <c r="H62" s="501" t="s">
        <v>54</v>
      </c>
      <c r="I62" s="231">
        <v>0</v>
      </c>
      <c r="J62" s="232">
        <v>0</v>
      </c>
      <c r="K62" s="232">
        <v>0</v>
      </c>
      <c r="L62" s="229">
        <v>0</v>
      </c>
      <c r="M62" s="499"/>
      <c r="N62" s="501" t="s">
        <v>54</v>
      </c>
      <c r="O62" s="233">
        <v>10</v>
      </c>
      <c r="P62" s="234">
        <v>9</v>
      </c>
      <c r="Q62" s="234">
        <v>1</v>
      </c>
      <c r="R62" s="229">
        <f t="shared" si="5"/>
        <v>0.9</v>
      </c>
      <c r="S62" s="499"/>
      <c r="T62" s="501" t="s">
        <v>54</v>
      </c>
      <c r="U62" s="235">
        <v>0</v>
      </c>
      <c r="V62" s="236">
        <v>0</v>
      </c>
      <c r="W62" s="236">
        <v>0</v>
      </c>
      <c r="X62" s="229">
        <v>0</v>
      </c>
      <c r="Y62" s="499"/>
      <c r="Z62" s="501" t="s">
        <v>54</v>
      </c>
      <c r="AA62" s="239">
        <v>0</v>
      </c>
      <c r="AB62" s="240">
        <v>0</v>
      </c>
      <c r="AC62" s="240">
        <v>0</v>
      </c>
      <c r="AD62" s="229">
        <v>0</v>
      </c>
      <c r="AE62" s="230"/>
    </row>
    <row r="63" spans="1:31" s="114" customFormat="1">
      <c r="A63" s="36"/>
      <c r="B63" s="501" t="s">
        <v>55</v>
      </c>
      <c r="C63" s="870">
        <v>3</v>
      </c>
      <c r="D63" s="871">
        <v>2</v>
      </c>
      <c r="E63" s="871">
        <v>1</v>
      </c>
      <c r="F63" s="229">
        <f t="shared" si="6"/>
        <v>0.66666666666666663</v>
      </c>
      <c r="G63" s="499"/>
      <c r="H63" s="501" t="s">
        <v>55</v>
      </c>
      <c r="I63" s="231">
        <v>0</v>
      </c>
      <c r="J63" s="232">
        <v>0</v>
      </c>
      <c r="K63" s="232">
        <v>0</v>
      </c>
      <c r="L63" s="229">
        <v>0</v>
      </c>
      <c r="M63" s="499"/>
      <c r="N63" s="501" t="s">
        <v>55</v>
      </c>
      <c r="O63" s="233">
        <v>3</v>
      </c>
      <c r="P63" s="234">
        <v>2</v>
      </c>
      <c r="Q63" s="234">
        <v>1</v>
      </c>
      <c r="R63" s="229">
        <f t="shared" si="5"/>
        <v>0.66666666666666663</v>
      </c>
      <c r="S63" s="499"/>
      <c r="T63" s="501" t="s">
        <v>55</v>
      </c>
      <c r="U63" s="235">
        <v>0</v>
      </c>
      <c r="V63" s="236">
        <v>0</v>
      </c>
      <c r="W63" s="236">
        <v>0</v>
      </c>
      <c r="X63" s="229">
        <v>0</v>
      </c>
      <c r="Y63" s="499"/>
      <c r="Z63" s="501" t="s">
        <v>55</v>
      </c>
      <c r="AA63" s="239">
        <v>0</v>
      </c>
      <c r="AB63" s="240">
        <v>0</v>
      </c>
      <c r="AC63" s="240">
        <v>0</v>
      </c>
      <c r="AD63" s="229">
        <v>0</v>
      </c>
      <c r="AE63" s="230"/>
    </row>
    <row r="64" spans="1:31" s="114" customFormat="1">
      <c r="A64" s="36"/>
      <c r="B64" s="501" t="s">
        <v>56</v>
      </c>
      <c r="C64" s="870">
        <v>33</v>
      </c>
      <c r="D64" s="871">
        <v>28</v>
      </c>
      <c r="E64" s="871">
        <v>5</v>
      </c>
      <c r="F64" s="229">
        <f t="shared" si="6"/>
        <v>0.84848484848484851</v>
      </c>
      <c r="G64" s="499"/>
      <c r="H64" s="501" t="s">
        <v>56</v>
      </c>
      <c r="I64" s="231">
        <v>9</v>
      </c>
      <c r="J64" s="232">
        <v>7</v>
      </c>
      <c r="K64" s="232">
        <v>2</v>
      </c>
      <c r="L64" s="229">
        <f>J64/I64</f>
        <v>0.77777777777777779</v>
      </c>
      <c r="M64" s="499"/>
      <c r="N64" s="501" t="s">
        <v>56</v>
      </c>
      <c r="O64" s="233">
        <v>5</v>
      </c>
      <c r="P64" s="234">
        <v>3</v>
      </c>
      <c r="Q64" s="234">
        <v>2</v>
      </c>
      <c r="R64" s="229">
        <f t="shared" si="5"/>
        <v>0.6</v>
      </c>
      <c r="S64" s="499"/>
      <c r="T64" s="501" t="s">
        <v>56</v>
      </c>
      <c r="U64" s="235">
        <v>11</v>
      </c>
      <c r="V64" s="236">
        <v>10</v>
      </c>
      <c r="W64" s="236">
        <v>1</v>
      </c>
      <c r="X64" s="229">
        <f>V64/U64</f>
        <v>0.90909090909090906</v>
      </c>
      <c r="Y64" s="499"/>
      <c r="Z64" s="501" t="s">
        <v>56</v>
      </c>
      <c r="AA64" s="237">
        <v>8</v>
      </c>
      <c r="AB64" s="238">
        <v>8</v>
      </c>
      <c r="AC64" s="238">
        <v>0</v>
      </c>
      <c r="AD64" s="229">
        <f>AB64/AA64</f>
        <v>1</v>
      </c>
      <c r="AE64" s="230"/>
    </row>
    <row r="65" spans="1:31" s="114" customFormat="1">
      <c r="A65" s="36"/>
      <c r="B65" s="501" t="s">
        <v>57</v>
      </c>
      <c r="C65" s="870">
        <v>2</v>
      </c>
      <c r="D65" s="871">
        <v>2</v>
      </c>
      <c r="E65" s="871">
        <v>0</v>
      </c>
      <c r="F65" s="229">
        <f t="shared" si="6"/>
        <v>1</v>
      </c>
      <c r="G65" s="499"/>
      <c r="H65" s="501" t="s">
        <v>57</v>
      </c>
      <c r="I65" s="231">
        <v>0</v>
      </c>
      <c r="J65" s="232">
        <v>0</v>
      </c>
      <c r="K65" s="232">
        <v>0</v>
      </c>
      <c r="L65" s="229">
        <v>0</v>
      </c>
      <c r="M65" s="499"/>
      <c r="N65" s="501" t="s">
        <v>57</v>
      </c>
      <c r="O65" s="233">
        <v>0</v>
      </c>
      <c r="P65" s="234">
        <v>0</v>
      </c>
      <c r="Q65" s="234">
        <v>0</v>
      </c>
      <c r="R65" s="229">
        <v>0</v>
      </c>
      <c r="S65" s="499"/>
      <c r="T65" s="501" t="s">
        <v>57</v>
      </c>
      <c r="U65" s="235">
        <v>0</v>
      </c>
      <c r="V65" s="236">
        <v>0</v>
      </c>
      <c r="W65" s="236">
        <v>0</v>
      </c>
      <c r="X65" s="229">
        <v>0</v>
      </c>
      <c r="Y65" s="499"/>
      <c r="Z65" s="501" t="s">
        <v>57</v>
      </c>
      <c r="AA65" s="237">
        <v>2</v>
      </c>
      <c r="AB65" s="238">
        <v>2</v>
      </c>
      <c r="AC65" s="238">
        <v>0</v>
      </c>
      <c r="AD65" s="229">
        <f>AB65/AA65</f>
        <v>1</v>
      </c>
      <c r="AE65" s="230"/>
    </row>
    <row r="66" spans="1:31" s="114" customFormat="1">
      <c r="A66" s="36"/>
      <c r="B66" s="501" t="s">
        <v>58</v>
      </c>
      <c r="C66" s="870">
        <v>10</v>
      </c>
      <c r="D66" s="871">
        <v>9</v>
      </c>
      <c r="E66" s="871">
        <v>1</v>
      </c>
      <c r="F66" s="229">
        <f t="shared" si="6"/>
        <v>0.9</v>
      </c>
      <c r="G66" s="499"/>
      <c r="H66" s="501" t="s">
        <v>58</v>
      </c>
      <c r="I66" s="231">
        <v>2</v>
      </c>
      <c r="J66" s="232">
        <v>2</v>
      </c>
      <c r="K66" s="232">
        <v>0</v>
      </c>
      <c r="L66" s="229">
        <f>J66/I66</f>
        <v>1</v>
      </c>
      <c r="M66" s="499"/>
      <c r="N66" s="501" t="s">
        <v>58</v>
      </c>
      <c r="O66" s="233">
        <v>7</v>
      </c>
      <c r="P66" s="234">
        <v>6</v>
      </c>
      <c r="Q66" s="234">
        <v>1</v>
      </c>
      <c r="R66" s="229">
        <f>P66/O66</f>
        <v>0.8571428571428571</v>
      </c>
      <c r="S66" s="499"/>
      <c r="T66" s="501" t="s">
        <v>58</v>
      </c>
      <c r="U66" s="235">
        <v>1</v>
      </c>
      <c r="V66" s="236">
        <v>1</v>
      </c>
      <c r="W66" s="236">
        <v>0</v>
      </c>
      <c r="X66" s="229">
        <f t="shared" ref="X66:X72" si="7">V66/U66</f>
        <v>1</v>
      </c>
      <c r="Y66" s="499"/>
      <c r="Z66" s="501" t="s">
        <v>58</v>
      </c>
      <c r="AA66" s="239">
        <v>0</v>
      </c>
      <c r="AB66" s="240">
        <v>0</v>
      </c>
      <c r="AC66" s="240">
        <v>0</v>
      </c>
      <c r="AD66" s="229">
        <v>0</v>
      </c>
      <c r="AE66" s="230"/>
    </row>
    <row r="67" spans="1:31" s="114" customFormat="1">
      <c r="A67" s="36"/>
      <c r="B67" s="501" t="s">
        <v>59</v>
      </c>
      <c r="C67" s="870">
        <v>28</v>
      </c>
      <c r="D67" s="871">
        <v>22</v>
      </c>
      <c r="E67" s="871">
        <v>6</v>
      </c>
      <c r="F67" s="229">
        <f t="shared" si="6"/>
        <v>0.7857142857142857</v>
      </c>
      <c r="G67" s="499"/>
      <c r="H67" s="501" t="s">
        <v>59</v>
      </c>
      <c r="I67" s="231">
        <v>24</v>
      </c>
      <c r="J67" s="232">
        <v>20</v>
      </c>
      <c r="K67" s="232">
        <v>4</v>
      </c>
      <c r="L67" s="229">
        <f>J67/I67</f>
        <v>0.83333333333333337</v>
      </c>
      <c r="M67" s="499"/>
      <c r="N67" s="501" t="s">
        <v>59</v>
      </c>
      <c r="O67" s="233">
        <v>1</v>
      </c>
      <c r="P67" s="234">
        <v>1</v>
      </c>
      <c r="Q67" s="234">
        <v>0</v>
      </c>
      <c r="R67" s="229">
        <f>P67/O67</f>
        <v>1</v>
      </c>
      <c r="S67" s="499"/>
      <c r="T67" s="501" t="s">
        <v>59</v>
      </c>
      <c r="U67" s="235">
        <v>3</v>
      </c>
      <c r="V67" s="236">
        <v>1</v>
      </c>
      <c r="W67" s="236">
        <v>2</v>
      </c>
      <c r="X67" s="229">
        <f t="shared" si="7"/>
        <v>0.33333333333333331</v>
      </c>
      <c r="Y67" s="499"/>
      <c r="Z67" s="501" t="s">
        <v>59</v>
      </c>
      <c r="AA67" s="239">
        <v>0</v>
      </c>
      <c r="AB67" s="240">
        <v>0</v>
      </c>
      <c r="AC67" s="240">
        <v>0</v>
      </c>
      <c r="AD67" s="229">
        <v>0</v>
      </c>
      <c r="AE67" s="230"/>
    </row>
    <row r="68" spans="1:31" s="114" customFormat="1">
      <c r="A68" s="36"/>
      <c r="B68" s="501" t="s">
        <v>60</v>
      </c>
      <c r="C68" s="870">
        <v>1013</v>
      </c>
      <c r="D68" s="871">
        <v>962</v>
      </c>
      <c r="E68" s="871">
        <v>51</v>
      </c>
      <c r="F68" s="229">
        <f t="shared" ref="F68:F99" si="8">D68/C68</f>
        <v>0.94965449160908189</v>
      </c>
      <c r="G68" s="499"/>
      <c r="H68" s="501" t="s">
        <v>60</v>
      </c>
      <c r="I68" s="231">
        <v>242</v>
      </c>
      <c r="J68" s="232">
        <v>214</v>
      </c>
      <c r="K68" s="232">
        <v>28</v>
      </c>
      <c r="L68" s="229">
        <f>J68/I68</f>
        <v>0.88429752066115708</v>
      </c>
      <c r="M68" s="499"/>
      <c r="N68" s="501" t="s">
        <v>60</v>
      </c>
      <c r="O68" s="233">
        <v>461</v>
      </c>
      <c r="P68" s="234">
        <v>445</v>
      </c>
      <c r="Q68" s="234">
        <v>16</v>
      </c>
      <c r="R68" s="229">
        <f>P68/O68</f>
        <v>0.96529284164858997</v>
      </c>
      <c r="S68" s="499"/>
      <c r="T68" s="501" t="s">
        <v>60</v>
      </c>
      <c r="U68" s="235">
        <v>206</v>
      </c>
      <c r="V68" s="236">
        <v>199</v>
      </c>
      <c r="W68" s="236">
        <v>7</v>
      </c>
      <c r="X68" s="229">
        <f t="shared" si="7"/>
        <v>0.96601941747572817</v>
      </c>
      <c r="Y68" s="499"/>
      <c r="Z68" s="501" t="s">
        <v>60</v>
      </c>
      <c r="AA68" s="237">
        <v>104</v>
      </c>
      <c r="AB68" s="238">
        <v>104</v>
      </c>
      <c r="AC68" s="238">
        <v>0</v>
      </c>
      <c r="AD68" s="229">
        <f>AB68/AA68</f>
        <v>1</v>
      </c>
      <c r="AE68" s="230"/>
    </row>
    <row r="69" spans="1:31" s="114" customFormat="1">
      <c r="A69" s="36"/>
      <c r="B69" s="501" t="s">
        <v>61</v>
      </c>
      <c r="C69" s="870">
        <v>42</v>
      </c>
      <c r="D69" s="871">
        <v>35</v>
      </c>
      <c r="E69" s="871">
        <v>7</v>
      </c>
      <c r="F69" s="229">
        <f t="shared" si="8"/>
        <v>0.83333333333333337</v>
      </c>
      <c r="G69" s="499"/>
      <c r="H69" s="501" t="s">
        <v>61</v>
      </c>
      <c r="I69" s="231">
        <v>5</v>
      </c>
      <c r="J69" s="232">
        <v>4</v>
      </c>
      <c r="K69" s="232">
        <v>1</v>
      </c>
      <c r="L69" s="229">
        <f>J69/I69</f>
        <v>0.8</v>
      </c>
      <c r="M69" s="499"/>
      <c r="N69" s="501" t="s">
        <v>61</v>
      </c>
      <c r="O69" s="233">
        <v>13</v>
      </c>
      <c r="P69" s="234">
        <v>11</v>
      </c>
      <c r="Q69" s="234">
        <v>2</v>
      </c>
      <c r="R69" s="229">
        <f>P69/O69</f>
        <v>0.84615384615384615</v>
      </c>
      <c r="S69" s="499"/>
      <c r="T69" s="501" t="s">
        <v>61</v>
      </c>
      <c r="U69" s="235">
        <v>5</v>
      </c>
      <c r="V69" s="236">
        <v>5</v>
      </c>
      <c r="W69" s="236">
        <v>0</v>
      </c>
      <c r="X69" s="229">
        <f t="shared" si="7"/>
        <v>1</v>
      </c>
      <c r="Y69" s="499"/>
      <c r="Z69" s="501" t="s">
        <v>61</v>
      </c>
      <c r="AA69" s="237">
        <v>19</v>
      </c>
      <c r="AB69" s="238">
        <v>15</v>
      </c>
      <c r="AC69" s="238">
        <v>4</v>
      </c>
      <c r="AD69" s="229">
        <f>AB69/AA69</f>
        <v>0.78947368421052633</v>
      </c>
      <c r="AE69" s="230"/>
    </row>
    <row r="70" spans="1:31" s="114" customFormat="1">
      <c r="A70" s="36"/>
      <c r="B70" s="501" t="s">
        <v>62</v>
      </c>
      <c r="C70" s="870">
        <v>12</v>
      </c>
      <c r="D70" s="871">
        <v>12</v>
      </c>
      <c r="E70" s="871">
        <v>0</v>
      </c>
      <c r="F70" s="229">
        <f t="shared" si="8"/>
        <v>1</v>
      </c>
      <c r="G70" s="499"/>
      <c r="H70" s="501" t="s">
        <v>62</v>
      </c>
      <c r="I70" s="231">
        <v>0</v>
      </c>
      <c r="J70" s="232">
        <v>0</v>
      </c>
      <c r="K70" s="232">
        <v>0</v>
      </c>
      <c r="L70" s="229">
        <v>0</v>
      </c>
      <c r="M70" s="499"/>
      <c r="N70" s="501" t="s">
        <v>62</v>
      </c>
      <c r="O70" s="233">
        <v>0</v>
      </c>
      <c r="P70" s="234">
        <v>0</v>
      </c>
      <c r="Q70" s="234">
        <v>0</v>
      </c>
      <c r="R70" s="229">
        <v>0</v>
      </c>
      <c r="S70" s="499"/>
      <c r="T70" s="501" t="s">
        <v>62</v>
      </c>
      <c r="U70" s="235">
        <v>12</v>
      </c>
      <c r="V70" s="236">
        <v>12</v>
      </c>
      <c r="W70" s="236">
        <v>0</v>
      </c>
      <c r="X70" s="229">
        <f t="shared" si="7"/>
        <v>1</v>
      </c>
      <c r="Y70" s="499"/>
      <c r="Z70" s="501" t="s">
        <v>62</v>
      </c>
      <c r="AA70" s="239">
        <v>0</v>
      </c>
      <c r="AB70" s="240">
        <v>0</v>
      </c>
      <c r="AC70" s="240">
        <v>0</v>
      </c>
      <c r="AD70" s="229">
        <v>0</v>
      </c>
      <c r="AE70" s="230"/>
    </row>
    <row r="71" spans="1:31" s="114" customFormat="1">
      <c r="A71" s="36"/>
      <c r="B71" s="501" t="s">
        <v>63</v>
      </c>
      <c r="C71" s="870">
        <v>455</v>
      </c>
      <c r="D71" s="871">
        <v>270</v>
      </c>
      <c r="E71" s="871">
        <v>185</v>
      </c>
      <c r="F71" s="229">
        <f t="shared" si="8"/>
        <v>0.59340659340659341</v>
      </c>
      <c r="G71" s="499"/>
      <c r="H71" s="501" t="s">
        <v>63</v>
      </c>
      <c r="I71" s="231">
        <v>16</v>
      </c>
      <c r="J71" s="232">
        <v>13</v>
      </c>
      <c r="K71" s="232">
        <v>3</v>
      </c>
      <c r="L71" s="229">
        <f>J71/I71</f>
        <v>0.8125</v>
      </c>
      <c r="M71" s="499"/>
      <c r="N71" s="501" t="s">
        <v>63</v>
      </c>
      <c r="O71" s="233">
        <v>391</v>
      </c>
      <c r="P71" s="234">
        <v>215</v>
      </c>
      <c r="Q71" s="234">
        <v>176</v>
      </c>
      <c r="R71" s="229">
        <f>P71/O71</f>
        <v>0.54987212276214836</v>
      </c>
      <c r="S71" s="499"/>
      <c r="T71" s="501" t="s">
        <v>63</v>
      </c>
      <c r="U71" s="235">
        <v>23</v>
      </c>
      <c r="V71" s="236">
        <v>17</v>
      </c>
      <c r="W71" s="236">
        <v>6</v>
      </c>
      <c r="X71" s="229">
        <f t="shared" si="7"/>
        <v>0.73913043478260865</v>
      </c>
      <c r="Y71" s="499"/>
      <c r="Z71" s="501" t="s">
        <v>63</v>
      </c>
      <c r="AA71" s="237">
        <v>25</v>
      </c>
      <c r="AB71" s="238">
        <v>25</v>
      </c>
      <c r="AC71" s="238">
        <v>0</v>
      </c>
      <c r="AD71" s="229">
        <f>AB71/AA71</f>
        <v>1</v>
      </c>
      <c r="AE71" s="230"/>
    </row>
    <row r="72" spans="1:31" s="114" customFormat="1">
      <c r="A72" s="36"/>
      <c r="B72" s="501" t="s">
        <v>64</v>
      </c>
      <c r="C72" s="870">
        <v>152</v>
      </c>
      <c r="D72" s="871">
        <v>129</v>
      </c>
      <c r="E72" s="871">
        <v>23</v>
      </c>
      <c r="F72" s="229">
        <f t="shared" si="8"/>
        <v>0.84868421052631582</v>
      </c>
      <c r="G72" s="499"/>
      <c r="H72" s="501" t="s">
        <v>64</v>
      </c>
      <c r="I72" s="231">
        <v>0</v>
      </c>
      <c r="J72" s="232">
        <v>0</v>
      </c>
      <c r="K72" s="232">
        <v>0</v>
      </c>
      <c r="L72" s="229">
        <v>0</v>
      </c>
      <c r="M72" s="499"/>
      <c r="N72" s="501" t="s">
        <v>64</v>
      </c>
      <c r="O72" s="233">
        <v>0</v>
      </c>
      <c r="P72" s="234">
        <v>0</v>
      </c>
      <c r="Q72" s="234">
        <v>0</v>
      </c>
      <c r="R72" s="229">
        <v>0</v>
      </c>
      <c r="S72" s="499"/>
      <c r="T72" s="501" t="s">
        <v>64</v>
      </c>
      <c r="U72" s="235">
        <v>140</v>
      </c>
      <c r="V72" s="236">
        <v>121</v>
      </c>
      <c r="W72" s="236">
        <v>19</v>
      </c>
      <c r="X72" s="229">
        <f t="shared" si="7"/>
        <v>0.86428571428571432</v>
      </c>
      <c r="Y72" s="499"/>
      <c r="Z72" s="501" t="s">
        <v>64</v>
      </c>
      <c r="AA72" s="237">
        <v>12</v>
      </c>
      <c r="AB72" s="238">
        <v>8</v>
      </c>
      <c r="AC72" s="238">
        <v>4</v>
      </c>
      <c r="AD72" s="229">
        <f>AB72/AA72</f>
        <v>0.66666666666666663</v>
      </c>
      <c r="AE72" s="230"/>
    </row>
    <row r="73" spans="1:31" s="114" customFormat="1">
      <c r="A73" s="36"/>
      <c r="B73" s="501" t="s">
        <v>65</v>
      </c>
      <c r="C73" s="870">
        <v>52</v>
      </c>
      <c r="D73" s="871">
        <v>49</v>
      </c>
      <c r="E73" s="871">
        <v>3</v>
      </c>
      <c r="F73" s="229">
        <f t="shared" si="8"/>
        <v>0.94230769230769229</v>
      </c>
      <c r="G73" s="499"/>
      <c r="H73" s="501" t="s">
        <v>65</v>
      </c>
      <c r="I73" s="231">
        <v>7</v>
      </c>
      <c r="J73" s="232">
        <v>6</v>
      </c>
      <c r="K73" s="232">
        <v>1</v>
      </c>
      <c r="L73" s="229">
        <f>J73/I73</f>
        <v>0.8571428571428571</v>
      </c>
      <c r="M73" s="499"/>
      <c r="N73" s="501" t="s">
        <v>65</v>
      </c>
      <c r="O73" s="233">
        <v>33</v>
      </c>
      <c r="P73" s="234">
        <v>32</v>
      </c>
      <c r="Q73" s="234">
        <v>1</v>
      </c>
      <c r="R73" s="229">
        <f>P73/O73</f>
        <v>0.96969696969696972</v>
      </c>
      <c r="S73" s="499"/>
      <c r="T73" s="501" t="s">
        <v>65</v>
      </c>
      <c r="U73" s="235">
        <v>0</v>
      </c>
      <c r="V73" s="236">
        <v>0</v>
      </c>
      <c r="W73" s="236">
        <v>0</v>
      </c>
      <c r="X73" s="229">
        <v>0</v>
      </c>
      <c r="Y73" s="499"/>
      <c r="Z73" s="501" t="s">
        <v>65</v>
      </c>
      <c r="AA73" s="237">
        <v>12</v>
      </c>
      <c r="AB73" s="238">
        <v>11</v>
      </c>
      <c r="AC73" s="238">
        <v>1</v>
      </c>
      <c r="AD73" s="229">
        <f>AB73/AA73</f>
        <v>0.91666666666666663</v>
      </c>
      <c r="AE73" s="230"/>
    </row>
    <row r="74" spans="1:31" s="114" customFormat="1">
      <c r="A74" s="36"/>
      <c r="B74" s="501" t="s">
        <v>66</v>
      </c>
      <c r="C74" s="870">
        <v>99</v>
      </c>
      <c r="D74" s="871">
        <v>83</v>
      </c>
      <c r="E74" s="871">
        <v>16</v>
      </c>
      <c r="F74" s="229">
        <f t="shared" si="8"/>
        <v>0.83838383838383834</v>
      </c>
      <c r="G74" s="499"/>
      <c r="H74" s="501" t="s">
        <v>66</v>
      </c>
      <c r="I74" s="231">
        <v>67</v>
      </c>
      <c r="J74" s="232">
        <v>57</v>
      </c>
      <c r="K74" s="232">
        <v>10</v>
      </c>
      <c r="L74" s="229">
        <f>J74/I74</f>
        <v>0.85074626865671643</v>
      </c>
      <c r="M74" s="499"/>
      <c r="N74" s="501" t="s">
        <v>66</v>
      </c>
      <c r="O74" s="233">
        <v>7</v>
      </c>
      <c r="P74" s="234">
        <v>4</v>
      </c>
      <c r="Q74" s="234">
        <v>3</v>
      </c>
      <c r="R74" s="229">
        <f>P74/O74</f>
        <v>0.5714285714285714</v>
      </c>
      <c r="S74" s="499"/>
      <c r="T74" s="501" t="s">
        <v>66</v>
      </c>
      <c r="U74" s="235">
        <v>5</v>
      </c>
      <c r="V74" s="236">
        <v>4</v>
      </c>
      <c r="W74" s="236">
        <v>1</v>
      </c>
      <c r="X74" s="229">
        <f>V74/U74</f>
        <v>0.8</v>
      </c>
      <c r="Y74" s="499"/>
      <c r="Z74" s="501" t="s">
        <v>66</v>
      </c>
      <c r="AA74" s="237">
        <v>20</v>
      </c>
      <c r="AB74" s="238">
        <v>18</v>
      </c>
      <c r="AC74" s="238">
        <v>2</v>
      </c>
      <c r="AD74" s="229">
        <f>AB74/AA74</f>
        <v>0.9</v>
      </c>
      <c r="AE74" s="230"/>
    </row>
    <row r="75" spans="1:31" s="114" customFormat="1">
      <c r="A75" s="36"/>
      <c r="B75" s="501" t="s">
        <v>67</v>
      </c>
      <c r="C75" s="870">
        <v>182</v>
      </c>
      <c r="D75" s="871">
        <v>126</v>
      </c>
      <c r="E75" s="871">
        <v>56</v>
      </c>
      <c r="F75" s="229">
        <f t="shared" si="8"/>
        <v>0.69230769230769229</v>
      </c>
      <c r="G75" s="499"/>
      <c r="H75" s="501" t="s">
        <v>67</v>
      </c>
      <c r="I75" s="231">
        <v>43</v>
      </c>
      <c r="J75" s="232">
        <v>24</v>
      </c>
      <c r="K75" s="232">
        <v>19</v>
      </c>
      <c r="L75" s="229">
        <f>J75/I75</f>
        <v>0.55813953488372092</v>
      </c>
      <c r="M75" s="499"/>
      <c r="N75" s="501" t="s">
        <v>67</v>
      </c>
      <c r="O75" s="233">
        <v>118</v>
      </c>
      <c r="P75" s="234">
        <v>88</v>
      </c>
      <c r="Q75" s="234">
        <v>30</v>
      </c>
      <c r="R75" s="229">
        <f>P75/O75</f>
        <v>0.74576271186440679</v>
      </c>
      <c r="S75" s="499"/>
      <c r="T75" s="501" t="s">
        <v>67</v>
      </c>
      <c r="U75" s="235">
        <v>21</v>
      </c>
      <c r="V75" s="236">
        <v>14</v>
      </c>
      <c r="W75" s="236">
        <v>7</v>
      </c>
      <c r="X75" s="229">
        <f>V75/U75</f>
        <v>0.66666666666666663</v>
      </c>
      <c r="Y75" s="499"/>
      <c r="Z75" s="501" t="s">
        <v>67</v>
      </c>
      <c r="AA75" s="239">
        <v>0</v>
      </c>
      <c r="AB75" s="240">
        <v>0</v>
      </c>
      <c r="AC75" s="240">
        <v>0</v>
      </c>
      <c r="AD75" s="229">
        <v>0</v>
      </c>
      <c r="AE75" s="230"/>
    </row>
    <row r="76" spans="1:31" s="114" customFormat="1">
      <c r="A76" s="36"/>
      <c r="B76" s="501" t="s">
        <v>68</v>
      </c>
      <c r="C76" s="870">
        <v>98</v>
      </c>
      <c r="D76" s="871">
        <v>81</v>
      </c>
      <c r="E76" s="871">
        <v>17</v>
      </c>
      <c r="F76" s="229">
        <f t="shared" si="8"/>
        <v>0.82653061224489799</v>
      </c>
      <c r="G76" s="499"/>
      <c r="H76" s="501" t="s">
        <v>68</v>
      </c>
      <c r="I76" s="231">
        <v>6</v>
      </c>
      <c r="J76" s="232">
        <v>6</v>
      </c>
      <c r="K76" s="232">
        <v>0</v>
      </c>
      <c r="L76" s="229">
        <f>J76/I76</f>
        <v>1</v>
      </c>
      <c r="M76" s="499"/>
      <c r="N76" s="501" t="s">
        <v>68</v>
      </c>
      <c r="O76" s="233">
        <v>40</v>
      </c>
      <c r="P76" s="234">
        <v>30</v>
      </c>
      <c r="Q76" s="234">
        <v>10</v>
      </c>
      <c r="R76" s="229">
        <f>P76/O76</f>
        <v>0.75</v>
      </c>
      <c r="S76" s="499"/>
      <c r="T76" s="501" t="s">
        <v>68</v>
      </c>
      <c r="U76" s="235">
        <v>8</v>
      </c>
      <c r="V76" s="236">
        <v>5</v>
      </c>
      <c r="W76" s="236">
        <v>3</v>
      </c>
      <c r="X76" s="229">
        <f>V76/U76</f>
        <v>0.625</v>
      </c>
      <c r="Y76" s="499"/>
      <c r="Z76" s="501" t="s">
        <v>68</v>
      </c>
      <c r="AA76" s="237">
        <v>44</v>
      </c>
      <c r="AB76" s="238">
        <v>40</v>
      </c>
      <c r="AC76" s="238">
        <v>4</v>
      </c>
      <c r="AD76" s="229">
        <f>AB76/AA76</f>
        <v>0.90909090909090906</v>
      </c>
      <c r="AE76" s="230"/>
    </row>
    <row r="77" spans="1:31" s="114" customFormat="1">
      <c r="A77" s="36"/>
      <c r="B77" s="501" t="s">
        <v>69</v>
      </c>
      <c r="C77" s="870">
        <v>45</v>
      </c>
      <c r="D77" s="871">
        <v>38</v>
      </c>
      <c r="E77" s="871">
        <v>7</v>
      </c>
      <c r="F77" s="229">
        <f t="shared" si="8"/>
        <v>0.84444444444444444</v>
      </c>
      <c r="G77" s="499"/>
      <c r="H77" s="501" t="s">
        <v>69</v>
      </c>
      <c r="I77" s="231">
        <v>0</v>
      </c>
      <c r="J77" s="232">
        <v>0</v>
      </c>
      <c r="K77" s="232">
        <v>0</v>
      </c>
      <c r="L77" s="229">
        <v>0</v>
      </c>
      <c r="M77" s="499"/>
      <c r="N77" s="501" t="s">
        <v>69</v>
      </c>
      <c r="O77" s="233">
        <v>41</v>
      </c>
      <c r="P77" s="234">
        <v>34</v>
      </c>
      <c r="Q77" s="234">
        <v>7</v>
      </c>
      <c r="R77" s="229">
        <f>P77/O77</f>
        <v>0.82926829268292679</v>
      </c>
      <c r="S77" s="499"/>
      <c r="T77" s="501" t="s">
        <v>69</v>
      </c>
      <c r="U77" s="235">
        <v>0</v>
      </c>
      <c r="V77" s="236">
        <v>0</v>
      </c>
      <c r="W77" s="236">
        <v>0</v>
      </c>
      <c r="X77" s="229">
        <v>0</v>
      </c>
      <c r="Y77" s="499"/>
      <c r="Z77" s="501" t="s">
        <v>69</v>
      </c>
      <c r="AA77" s="237">
        <v>4</v>
      </c>
      <c r="AB77" s="238">
        <v>4</v>
      </c>
      <c r="AC77" s="238">
        <v>0</v>
      </c>
      <c r="AD77" s="229">
        <f>AB77/AA77</f>
        <v>1</v>
      </c>
      <c r="AE77" s="230"/>
    </row>
    <row r="78" spans="1:31" s="114" customFormat="1">
      <c r="A78" s="36"/>
      <c r="B78" s="501" t="s">
        <v>70</v>
      </c>
      <c r="C78" s="870">
        <v>21</v>
      </c>
      <c r="D78" s="871">
        <v>21</v>
      </c>
      <c r="E78" s="871">
        <v>0</v>
      </c>
      <c r="F78" s="229">
        <f t="shared" si="8"/>
        <v>1</v>
      </c>
      <c r="G78" s="499"/>
      <c r="H78" s="501" t="s">
        <v>70</v>
      </c>
      <c r="I78" s="231">
        <v>0</v>
      </c>
      <c r="J78" s="232">
        <v>0</v>
      </c>
      <c r="K78" s="232">
        <v>0</v>
      </c>
      <c r="L78" s="229">
        <v>0</v>
      </c>
      <c r="M78" s="499"/>
      <c r="N78" s="501" t="s">
        <v>70</v>
      </c>
      <c r="O78" s="233">
        <v>0</v>
      </c>
      <c r="P78" s="234">
        <v>0</v>
      </c>
      <c r="Q78" s="234">
        <v>0</v>
      </c>
      <c r="R78" s="229">
        <v>0</v>
      </c>
      <c r="S78" s="499"/>
      <c r="T78" s="501" t="s">
        <v>70</v>
      </c>
      <c r="U78" s="235">
        <v>21</v>
      </c>
      <c r="V78" s="236">
        <v>21</v>
      </c>
      <c r="W78" s="236">
        <v>0</v>
      </c>
      <c r="X78" s="229">
        <f>V78/U78</f>
        <v>1</v>
      </c>
      <c r="Y78" s="499"/>
      <c r="Z78" s="501" t="s">
        <v>70</v>
      </c>
      <c r="AA78" s="239">
        <v>0</v>
      </c>
      <c r="AB78" s="240">
        <v>0</v>
      </c>
      <c r="AC78" s="240">
        <v>0</v>
      </c>
      <c r="AD78" s="229">
        <v>0</v>
      </c>
      <c r="AE78" s="230"/>
    </row>
    <row r="79" spans="1:31" s="114" customFormat="1">
      <c r="A79" s="36"/>
      <c r="B79" s="501" t="s">
        <v>71</v>
      </c>
      <c r="C79" s="870">
        <v>90</v>
      </c>
      <c r="D79" s="871">
        <v>81</v>
      </c>
      <c r="E79" s="871">
        <v>9</v>
      </c>
      <c r="F79" s="229">
        <f t="shared" si="8"/>
        <v>0.9</v>
      </c>
      <c r="G79" s="499"/>
      <c r="H79" s="501" t="s">
        <v>71</v>
      </c>
      <c r="I79" s="231">
        <v>20</v>
      </c>
      <c r="J79" s="232">
        <v>17</v>
      </c>
      <c r="K79" s="232">
        <v>3</v>
      </c>
      <c r="L79" s="229">
        <f>J79/I79</f>
        <v>0.85</v>
      </c>
      <c r="M79" s="499"/>
      <c r="N79" s="501" t="s">
        <v>71</v>
      </c>
      <c r="O79" s="233">
        <v>42</v>
      </c>
      <c r="P79" s="234">
        <v>38</v>
      </c>
      <c r="Q79" s="234">
        <v>4</v>
      </c>
      <c r="R79" s="229">
        <f>P79/O79</f>
        <v>0.90476190476190477</v>
      </c>
      <c r="S79" s="499"/>
      <c r="T79" s="501" t="s">
        <v>71</v>
      </c>
      <c r="U79" s="235">
        <v>28</v>
      </c>
      <c r="V79" s="236">
        <v>26</v>
      </c>
      <c r="W79" s="236">
        <v>2</v>
      </c>
      <c r="X79" s="229">
        <f>V79/U79</f>
        <v>0.9285714285714286</v>
      </c>
      <c r="Y79" s="499"/>
      <c r="Z79" s="501" t="s">
        <v>71</v>
      </c>
      <c r="AA79" s="239">
        <v>0</v>
      </c>
      <c r="AB79" s="240">
        <v>0</v>
      </c>
      <c r="AC79" s="240">
        <v>0</v>
      </c>
      <c r="AD79" s="229">
        <v>0</v>
      </c>
      <c r="AE79" s="230"/>
    </row>
    <row r="80" spans="1:31" s="114" customFormat="1">
      <c r="A80" s="36"/>
      <c r="B80" s="501" t="s">
        <v>72</v>
      </c>
      <c r="C80" s="870">
        <v>98</v>
      </c>
      <c r="D80" s="871">
        <v>85</v>
      </c>
      <c r="E80" s="871">
        <v>13</v>
      </c>
      <c r="F80" s="229">
        <f t="shared" si="8"/>
        <v>0.86734693877551017</v>
      </c>
      <c r="G80" s="499"/>
      <c r="H80" s="501" t="s">
        <v>72</v>
      </c>
      <c r="I80" s="231">
        <v>14</v>
      </c>
      <c r="J80" s="232">
        <v>12</v>
      </c>
      <c r="K80" s="232">
        <v>2</v>
      </c>
      <c r="L80" s="229">
        <f>J80/I80</f>
        <v>0.8571428571428571</v>
      </c>
      <c r="M80" s="499"/>
      <c r="N80" s="501" t="s">
        <v>72</v>
      </c>
      <c r="O80" s="233">
        <v>46</v>
      </c>
      <c r="P80" s="234">
        <v>40</v>
      </c>
      <c r="Q80" s="234">
        <v>6</v>
      </c>
      <c r="R80" s="229">
        <f>P80/O80</f>
        <v>0.86956521739130432</v>
      </c>
      <c r="S80" s="499"/>
      <c r="T80" s="501" t="s">
        <v>72</v>
      </c>
      <c r="U80" s="235">
        <v>13</v>
      </c>
      <c r="V80" s="236">
        <v>11</v>
      </c>
      <c r="W80" s="236">
        <v>2</v>
      </c>
      <c r="X80" s="229">
        <f>V80/U80</f>
        <v>0.84615384615384615</v>
      </c>
      <c r="Y80" s="499"/>
      <c r="Z80" s="501" t="s">
        <v>72</v>
      </c>
      <c r="AA80" s="237">
        <v>25</v>
      </c>
      <c r="AB80" s="238">
        <v>22</v>
      </c>
      <c r="AC80" s="238">
        <v>3</v>
      </c>
      <c r="AD80" s="229">
        <f>AB80/AA80</f>
        <v>0.88</v>
      </c>
      <c r="AE80" s="230"/>
    </row>
    <row r="81" spans="1:31" s="114" customFormat="1">
      <c r="A81" s="36"/>
      <c r="B81" s="501" t="s">
        <v>73</v>
      </c>
      <c r="C81" s="870">
        <v>4</v>
      </c>
      <c r="D81" s="871">
        <v>3</v>
      </c>
      <c r="E81" s="871">
        <v>1</v>
      </c>
      <c r="F81" s="229">
        <f t="shared" si="8"/>
        <v>0.75</v>
      </c>
      <c r="G81" s="499"/>
      <c r="H81" s="501" t="s">
        <v>73</v>
      </c>
      <c r="I81" s="231">
        <v>0</v>
      </c>
      <c r="J81" s="232">
        <v>0</v>
      </c>
      <c r="K81" s="232">
        <v>0</v>
      </c>
      <c r="L81" s="229">
        <v>0</v>
      </c>
      <c r="M81" s="499"/>
      <c r="N81" s="501" t="s">
        <v>73</v>
      </c>
      <c r="O81" s="233">
        <v>4</v>
      </c>
      <c r="P81" s="234">
        <v>3</v>
      </c>
      <c r="Q81" s="234">
        <v>1</v>
      </c>
      <c r="R81" s="229">
        <f>P81/O81</f>
        <v>0.75</v>
      </c>
      <c r="S81" s="499"/>
      <c r="T81" s="501" t="s">
        <v>73</v>
      </c>
      <c r="U81" s="235">
        <v>0</v>
      </c>
      <c r="V81" s="236">
        <v>0</v>
      </c>
      <c r="W81" s="236">
        <v>0</v>
      </c>
      <c r="X81" s="229">
        <v>0</v>
      </c>
      <c r="Y81" s="499"/>
      <c r="Z81" s="501" t="s">
        <v>73</v>
      </c>
      <c r="AA81" s="239">
        <v>0</v>
      </c>
      <c r="AB81" s="240">
        <v>0</v>
      </c>
      <c r="AC81" s="240">
        <v>0</v>
      </c>
      <c r="AD81" s="229">
        <v>0</v>
      </c>
      <c r="AE81" s="230"/>
    </row>
    <row r="82" spans="1:31" s="114" customFormat="1">
      <c r="A82" s="36"/>
      <c r="B82" s="501" t="s">
        <v>74</v>
      </c>
      <c r="C82" s="870">
        <v>7</v>
      </c>
      <c r="D82" s="871">
        <v>7</v>
      </c>
      <c r="E82" s="871">
        <v>0</v>
      </c>
      <c r="F82" s="229">
        <f t="shared" si="8"/>
        <v>1</v>
      </c>
      <c r="G82" s="499"/>
      <c r="H82" s="501" t="s">
        <v>74</v>
      </c>
      <c r="I82" s="231">
        <v>0</v>
      </c>
      <c r="J82" s="232">
        <v>0</v>
      </c>
      <c r="K82" s="232">
        <v>0</v>
      </c>
      <c r="L82" s="229">
        <v>0</v>
      </c>
      <c r="M82" s="499"/>
      <c r="N82" s="501" t="s">
        <v>74</v>
      </c>
      <c r="O82" s="233">
        <v>0</v>
      </c>
      <c r="P82" s="234">
        <v>0</v>
      </c>
      <c r="Q82" s="234">
        <v>0</v>
      </c>
      <c r="R82" s="229">
        <v>0</v>
      </c>
      <c r="S82" s="499"/>
      <c r="T82" s="501" t="s">
        <v>74</v>
      </c>
      <c r="U82" s="235">
        <v>7</v>
      </c>
      <c r="V82" s="236">
        <v>7</v>
      </c>
      <c r="W82" s="236">
        <v>0</v>
      </c>
      <c r="X82" s="229">
        <f>V82/U82</f>
        <v>1</v>
      </c>
      <c r="Y82" s="499"/>
      <c r="Z82" s="501" t="s">
        <v>74</v>
      </c>
      <c r="AA82" s="239">
        <v>0</v>
      </c>
      <c r="AB82" s="240">
        <v>0</v>
      </c>
      <c r="AC82" s="240">
        <v>0</v>
      </c>
      <c r="AD82" s="229">
        <v>0</v>
      </c>
      <c r="AE82" s="230"/>
    </row>
    <row r="83" spans="1:31" s="114" customFormat="1">
      <c r="A83" s="36"/>
      <c r="B83" s="501" t="s">
        <v>75</v>
      </c>
      <c r="C83" s="870">
        <v>16</v>
      </c>
      <c r="D83" s="871">
        <v>14</v>
      </c>
      <c r="E83" s="871">
        <v>2</v>
      </c>
      <c r="F83" s="229">
        <f t="shared" si="8"/>
        <v>0.875</v>
      </c>
      <c r="G83" s="499"/>
      <c r="H83" s="501" t="s">
        <v>75</v>
      </c>
      <c r="I83" s="231">
        <v>6</v>
      </c>
      <c r="J83" s="232">
        <v>6</v>
      </c>
      <c r="K83" s="232">
        <v>0</v>
      </c>
      <c r="L83" s="229">
        <f>J83/I83</f>
        <v>1</v>
      </c>
      <c r="M83" s="499"/>
      <c r="N83" s="501" t="s">
        <v>75</v>
      </c>
      <c r="O83" s="233">
        <v>6</v>
      </c>
      <c r="P83" s="234">
        <v>6</v>
      </c>
      <c r="Q83" s="234">
        <v>0</v>
      </c>
      <c r="R83" s="229">
        <f>P83/O83</f>
        <v>1</v>
      </c>
      <c r="S83" s="499"/>
      <c r="T83" s="501" t="s">
        <v>75</v>
      </c>
      <c r="U83" s="235">
        <v>4</v>
      </c>
      <c r="V83" s="236">
        <v>2</v>
      </c>
      <c r="W83" s="236">
        <v>2</v>
      </c>
      <c r="X83" s="229">
        <f>V83/U83</f>
        <v>0.5</v>
      </c>
      <c r="Y83" s="499"/>
      <c r="Z83" s="501" t="s">
        <v>75</v>
      </c>
      <c r="AA83" s="239">
        <v>0</v>
      </c>
      <c r="AB83" s="240">
        <v>0</v>
      </c>
      <c r="AC83" s="240">
        <v>0</v>
      </c>
      <c r="AD83" s="229">
        <v>0</v>
      </c>
      <c r="AE83" s="230"/>
    </row>
    <row r="84" spans="1:31" s="114" customFormat="1">
      <c r="A84" s="36"/>
      <c r="B84" s="501" t="s">
        <v>76</v>
      </c>
      <c r="C84" s="870">
        <v>356</v>
      </c>
      <c r="D84" s="871">
        <v>312</v>
      </c>
      <c r="E84" s="871">
        <v>44</v>
      </c>
      <c r="F84" s="229">
        <f t="shared" si="8"/>
        <v>0.8764044943820225</v>
      </c>
      <c r="G84" s="499"/>
      <c r="H84" s="501" t="s">
        <v>76</v>
      </c>
      <c r="I84" s="231">
        <v>61</v>
      </c>
      <c r="J84" s="232">
        <v>51</v>
      </c>
      <c r="K84" s="232">
        <v>10</v>
      </c>
      <c r="L84" s="229">
        <f>J84/I84</f>
        <v>0.83606557377049184</v>
      </c>
      <c r="M84" s="499"/>
      <c r="N84" s="501" t="s">
        <v>76</v>
      </c>
      <c r="O84" s="233">
        <v>125</v>
      </c>
      <c r="P84" s="234">
        <v>115</v>
      </c>
      <c r="Q84" s="234">
        <v>10</v>
      </c>
      <c r="R84" s="229">
        <f>P84/O84</f>
        <v>0.92</v>
      </c>
      <c r="S84" s="499"/>
      <c r="T84" s="501" t="s">
        <v>76</v>
      </c>
      <c r="U84" s="235">
        <v>66</v>
      </c>
      <c r="V84" s="236">
        <v>52</v>
      </c>
      <c r="W84" s="236">
        <v>14</v>
      </c>
      <c r="X84" s="229">
        <f>V84/U84</f>
        <v>0.78787878787878785</v>
      </c>
      <c r="Y84" s="499"/>
      <c r="Z84" s="501" t="s">
        <v>76</v>
      </c>
      <c r="AA84" s="237">
        <v>104</v>
      </c>
      <c r="AB84" s="238">
        <v>94</v>
      </c>
      <c r="AC84" s="238">
        <v>10</v>
      </c>
      <c r="AD84" s="229">
        <f>AB84/AA84</f>
        <v>0.90384615384615385</v>
      </c>
      <c r="AE84" s="230"/>
    </row>
    <row r="85" spans="1:31" s="114" customFormat="1">
      <c r="A85" s="36"/>
      <c r="B85" s="501" t="s">
        <v>77</v>
      </c>
      <c r="C85" s="870">
        <v>24</v>
      </c>
      <c r="D85" s="871">
        <v>22</v>
      </c>
      <c r="E85" s="871">
        <v>2</v>
      </c>
      <c r="F85" s="229">
        <f t="shared" si="8"/>
        <v>0.91666666666666663</v>
      </c>
      <c r="G85" s="499"/>
      <c r="H85" s="501" t="s">
        <v>77</v>
      </c>
      <c r="I85" s="231">
        <v>0</v>
      </c>
      <c r="J85" s="232">
        <v>0</v>
      </c>
      <c r="K85" s="232">
        <v>0</v>
      </c>
      <c r="L85" s="229">
        <v>0</v>
      </c>
      <c r="M85" s="499"/>
      <c r="N85" s="501" t="s">
        <v>77</v>
      </c>
      <c r="O85" s="233">
        <v>0</v>
      </c>
      <c r="P85" s="234">
        <v>0</v>
      </c>
      <c r="Q85" s="234">
        <v>0</v>
      </c>
      <c r="R85" s="229">
        <v>0</v>
      </c>
      <c r="S85" s="499"/>
      <c r="T85" s="501" t="s">
        <v>77</v>
      </c>
      <c r="U85" s="235">
        <v>24</v>
      </c>
      <c r="V85" s="236">
        <v>22</v>
      </c>
      <c r="W85" s="236">
        <v>2</v>
      </c>
      <c r="X85" s="229">
        <f>V85/U85</f>
        <v>0.91666666666666663</v>
      </c>
      <c r="Y85" s="499"/>
      <c r="Z85" s="501" t="s">
        <v>77</v>
      </c>
      <c r="AA85" s="239">
        <v>0</v>
      </c>
      <c r="AB85" s="240">
        <v>0</v>
      </c>
      <c r="AC85" s="240">
        <v>0</v>
      </c>
      <c r="AD85" s="229">
        <v>0</v>
      </c>
      <c r="AE85" s="230"/>
    </row>
    <row r="86" spans="1:31" s="114" customFormat="1">
      <c r="A86" s="36"/>
      <c r="B86" s="501" t="s">
        <v>78</v>
      </c>
      <c r="C86" s="870">
        <v>36</v>
      </c>
      <c r="D86" s="871">
        <v>18</v>
      </c>
      <c r="E86" s="871">
        <v>18</v>
      </c>
      <c r="F86" s="229">
        <f t="shared" si="8"/>
        <v>0.5</v>
      </c>
      <c r="G86" s="499"/>
      <c r="H86" s="501" t="s">
        <v>78</v>
      </c>
      <c r="I86" s="231">
        <v>11</v>
      </c>
      <c r="J86" s="232">
        <v>4</v>
      </c>
      <c r="K86" s="232">
        <v>7</v>
      </c>
      <c r="L86" s="229">
        <f>J86/I86</f>
        <v>0.36363636363636365</v>
      </c>
      <c r="M86" s="499"/>
      <c r="N86" s="501" t="s">
        <v>78</v>
      </c>
      <c r="O86" s="233">
        <v>16</v>
      </c>
      <c r="P86" s="234">
        <v>8</v>
      </c>
      <c r="Q86" s="234">
        <v>8</v>
      </c>
      <c r="R86" s="229">
        <f>P86/O86</f>
        <v>0.5</v>
      </c>
      <c r="S86" s="499"/>
      <c r="T86" s="501" t="s">
        <v>78</v>
      </c>
      <c r="U86" s="235">
        <v>7</v>
      </c>
      <c r="V86" s="236">
        <v>4</v>
      </c>
      <c r="W86" s="236">
        <v>3</v>
      </c>
      <c r="X86" s="229">
        <f>V86/U86</f>
        <v>0.5714285714285714</v>
      </c>
      <c r="Y86" s="499"/>
      <c r="Z86" s="501" t="s">
        <v>78</v>
      </c>
      <c r="AA86" s="237">
        <v>2</v>
      </c>
      <c r="AB86" s="238">
        <v>2</v>
      </c>
      <c r="AC86" s="238">
        <v>0</v>
      </c>
      <c r="AD86" s="229">
        <f>AB86/AA86</f>
        <v>1</v>
      </c>
      <c r="AE86" s="230"/>
    </row>
    <row r="87" spans="1:31" s="114" customFormat="1">
      <c r="A87" s="36"/>
      <c r="B87" s="501" t="s">
        <v>79</v>
      </c>
      <c r="C87" s="870">
        <v>2</v>
      </c>
      <c r="D87" s="871">
        <v>2</v>
      </c>
      <c r="E87" s="871">
        <v>0</v>
      </c>
      <c r="F87" s="229">
        <f t="shared" si="8"/>
        <v>1</v>
      </c>
      <c r="G87" s="499"/>
      <c r="H87" s="501" t="s">
        <v>79</v>
      </c>
      <c r="I87" s="231">
        <v>0</v>
      </c>
      <c r="J87" s="232">
        <v>0</v>
      </c>
      <c r="K87" s="232">
        <v>0</v>
      </c>
      <c r="L87" s="229">
        <v>0</v>
      </c>
      <c r="M87" s="499"/>
      <c r="N87" s="501" t="s">
        <v>79</v>
      </c>
      <c r="O87" s="233">
        <v>2</v>
      </c>
      <c r="P87" s="234">
        <v>2</v>
      </c>
      <c r="Q87" s="234">
        <v>0</v>
      </c>
      <c r="R87" s="229">
        <f>P87/O87</f>
        <v>1</v>
      </c>
      <c r="S87" s="499"/>
      <c r="T87" s="501" t="s">
        <v>79</v>
      </c>
      <c r="U87" s="235">
        <v>0</v>
      </c>
      <c r="V87" s="236">
        <v>0</v>
      </c>
      <c r="W87" s="236">
        <v>0</v>
      </c>
      <c r="X87" s="229">
        <v>0</v>
      </c>
      <c r="Y87" s="499"/>
      <c r="Z87" s="501" t="s">
        <v>79</v>
      </c>
      <c r="AA87" s="239">
        <v>0</v>
      </c>
      <c r="AB87" s="240">
        <v>0</v>
      </c>
      <c r="AC87" s="240">
        <v>0</v>
      </c>
      <c r="AD87" s="229">
        <v>0</v>
      </c>
      <c r="AE87" s="230"/>
    </row>
    <row r="88" spans="1:31" s="114" customFormat="1">
      <c r="A88" s="36"/>
      <c r="B88" s="501" t="s">
        <v>80</v>
      </c>
      <c r="C88" s="870">
        <v>50</v>
      </c>
      <c r="D88" s="871">
        <v>30</v>
      </c>
      <c r="E88" s="871">
        <v>20</v>
      </c>
      <c r="F88" s="229">
        <f t="shared" si="8"/>
        <v>0.6</v>
      </c>
      <c r="G88" s="499"/>
      <c r="H88" s="501" t="s">
        <v>80</v>
      </c>
      <c r="I88" s="231">
        <v>17</v>
      </c>
      <c r="J88" s="232">
        <v>11</v>
      </c>
      <c r="K88" s="232">
        <v>6</v>
      </c>
      <c r="L88" s="229">
        <f>J88/I88</f>
        <v>0.6470588235294118</v>
      </c>
      <c r="M88" s="499"/>
      <c r="N88" s="501" t="s">
        <v>80</v>
      </c>
      <c r="O88" s="233">
        <v>30</v>
      </c>
      <c r="P88" s="234">
        <v>18</v>
      </c>
      <c r="Q88" s="234">
        <v>12</v>
      </c>
      <c r="R88" s="229">
        <f>P88/O88</f>
        <v>0.6</v>
      </c>
      <c r="S88" s="499"/>
      <c r="T88" s="501" t="s">
        <v>80</v>
      </c>
      <c r="U88" s="235">
        <v>1</v>
      </c>
      <c r="V88" s="236">
        <v>0</v>
      </c>
      <c r="W88" s="236">
        <v>1</v>
      </c>
      <c r="X88" s="229">
        <f>V88/U88</f>
        <v>0</v>
      </c>
      <c r="Y88" s="499"/>
      <c r="Z88" s="501" t="s">
        <v>80</v>
      </c>
      <c r="AA88" s="237">
        <v>2</v>
      </c>
      <c r="AB88" s="238">
        <v>1</v>
      </c>
      <c r="AC88" s="238">
        <v>1</v>
      </c>
      <c r="AD88" s="229">
        <f>AB88/AA88</f>
        <v>0.5</v>
      </c>
      <c r="AE88" s="230"/>
    </row>
    <row r="89" spans="1:31" s="114" customFormat="1">
      <c r="A89" s="36"/>
      <c r="B89" s="501" t="s">
        <v>81</v>
      </c>
      <c r="C89" s="870">
        <v>192</v>
      </c>
      <c r="D89" s="871">
        <v>180</v>
      </c>
      <c r="E89" s="871">
        <v>12</v>
      </c>
      <c r="F89" s="229">
        <f t="shared" si="8"/>
        <v>0.9375</v>
      </c>
      <c r="G89" s="499"/>
      <c r="H89" s="501" t="s">
        <v>81</v>
      </c>
      <c r="I89" s="231">
        <v>33</v>
      </c>
      <c r="J89" s="232">
        <v>33</v>
      </c>
      <c r="K89" s="232">
        <v>0</v>
      </c>
      <c r="L89" s="229">
        <f>J89/I89</f>
        <v>1</v>
      </c>
      <c r="M89" s="499"/>
      <c r="N89" s="501" t="s">
        <v>81</v>
      </c>
      <c r="O89" s="233">
        <v>69</v>
      </c>
      <c r="P89" s="234">
        <v>64</v>
      </c>
      <c r="Q89" s="234">
        <v>5</v>
      </c>
      <c r="R89" s="229">
        <f>P89/O89</f>
        <v>0.92753623188405798</v>
      </c>
      <c r="S89" s="499"/>
      <c r="T89" s="501" t="s">
        <v>81</v>
      </c>
      <c r="U89" s="235">
        <v>39</v>
      </c>
      <c r="V89" s="236">
        <v>36</v>
      </c>
      <c r="W89" s="236">
        <v>3</v>
      </c>
      <c r="X89" s="229">
        <f>V89/U89</f>
        <v>0.92307692307692313</v>
      </c>
      <c r="Y89" s="499"/>
      <c r="Z89" s="501" t="s">
        <v>81</v>
      </c>
      <c r="AA89" s="237">
        <v>51</v>
      </c>
      <c r="AB89" s="238">
        <v>47</v>
      </c>
      <c r="AC89" s="238">
        <v>4</v>
      </c>
      <c r="AD89" s="229">
        <f>AB89/AA89</f>
        <v>0.92156862745098034</v>
      </c>
      <c r="AE89" s="230"/>
    </row>
    <row r="90" spans="1:31" s="114" customFormat="1">
      <c r="A90" s="36"/>
      <c r="B90" s="501" t="s">
        <v>82</v>
      </c>
      <c r="C90" s="870">
        <v>48</v>
      </c>
      <c r="D90" s="871">
        <v>47</v>
      </c>
      <c r="E90" s="871">
        <v>1</v>
      </c>
      <c r="F90" s="229">
        <f t="shared" si="8"/>
        <v>0.97916666666666663</v>
      </c>
      <c r="G90" s="499"/>
      <c r="H90" s="501" t="s">
        <v>82</v>
      </c>
      <c r="I90" s="231">
        <v>0</v>
      </c>
      <c r="J90" s="232">
        <v>0</v>
      </c>
      <c r="K90" s="232">
        <v>0</v>
      </c>
      <c r="L90" s="229">
        <v>0</v>
      </c>
      <c r="M90" s="499"/>
      <c r="N90" s="501" t="s">
        <v>82</v>
      </c>
      <c r="O90" s="233">
        <v>0</v>
      </c>
      <c r="P90" s="234">
        <v>0</v>
      </c>
      <c r="Q90" s="234">
        <v>0</v>
      </c>
      <c r="R90" s="229">
        <v>0</v>
      </c>
      <c r="S90" s="499"/>
      <c r="T90" s="501" t="s">
        <v>82</v>
      </c>
      <c r="U90" s="235">
        <v>45</v>
      </c>
      <c r="V90" s="236">
        <v>44</v>
      </c>
      <c r="W90" s="236">
        <v>1</v>
      </c>
      <c r="X90" s="229">
        <f>V90/U90</f>
        <v>0.97777777777777775</v>
      </c>
      <c r="Y90" s="499"/>
      <c r="Z90" s="501" t="s">
        <v>82</v>
      </c>
      <c r="AA90" s="237">
        <v>3</v>
      </c>
      <c r="AB90" s="238">
        <v>3</v>
      </c>
      <c r="AC90" s="238">
        <v>0</v>
      </c>
      <c r="AD90" s="229">
        <f>AB90/AA90</f>
        <v>1</v>
      </c>
      <c r="AE90" s="230"/>
    </row>
    <row r="91" spans="1:31" s="114" customFormat="1">
      <c r="A91" s="36"/>
      <c r="B91" s="501" t="s">
        <v>83</v>
      </c>
      <c r="C91" s="870">
        <v>109</v>
      </c>
      <c r="D91" s="871">
        <v>100</v>
      </c>
      <c r="E91" s="871">
        <v>9</v>
      </c>
      <c r="F91" s="229">
        <f t="shared" si="8"/>
        <v>0.91743119266055051</v>
      </c>
      <c r="G91" s="499"/>
      <c r="H91" s="501" t="s">
        <v>83</v>
      </c>
      <c r="I91" s="231">
        <v>16</v>
      </c>
      <c r="J91" s="232">
        <v>16</v>
      </c>
      <c r="K91" s="232">
        <v>0</v>
      </c>
      <c r="L91" s="229">
        <f>J91/I91</f>
        <v>1</v>
      </c>
      <c r="M91" s="499"/>
      <c r="N91" s="501" t="s">
        <v>83</v>
      </c>
      <c r="O91" s="233">
        <v>59</v>
      </c>
      <c r="P91" s="234">
        <v>53</v>
      </c>
      <c r="Q91" s="234">
        <v>6</v>
      </c>
      <c r="R91" s="229">
        <f>P91/O91</f>
        <v>0.89830508474576276</v>
      </c>
      <c r="S91" s="499"/>
      <c r="T91" s="501" t="s">
        <v>83</v>
      </c>
      <c r="U91" s="235">
        <v>32</v>
      </c>
      <c r="V91" s="236">
        <v>29</v>
      </c>
      <c r="W91" s="236">
        <v>3</v>
      </c>
      <c r="X91" s="229">
        <f>V91/U91</f>
        <v>0.90625</v>
      </c>
      <c r="Y91" s="499"/>
      <c r="Z91" s="501" t="s">
        <v>83</v>
      </c>
      <c r="AA91" s="237">
        <v>2</v>
      </c>
      <c r="AB91" s="238">
        <v>2</v>
      </c>
      <c r="AC91" s="238">
        <v>0</v>
      </c>
      <c r="AD91" s="229">
        <f>AB91/AA91</f>
        <v>1</v>
      </c>
      <c r="AE91" s="230"/>
    </row>
    <row r="92" spans="1:31" s="114" customFormat="1">
      <c r="A92" s="36"/>
      <c r="B92" s="501" t="s">
        <v>256</v>
      </c>
      <c r="C92" s="870">
        <v>3</v>
      </c>
      <c r="D92" s="871">
        <v>2</v>
      </c>
      <c r="E92" s="871">
        <v>1</v>
      </c>
      <c r="F92" s="229">
        <f t="shared" si="8"/>
        <v>0.66666666666666663</v>
      </c>
      <c r="G92" s="499"/>
      <c r="H92" s="501" t="s">
        <v>256</v>
      </c>
      <c r="I92" s="231">
        <v>0</v>
      </c>
      <c r="J92" s="232">
        <v>0</v>
      </c>
      <c r="K92" s="232">
        <v>0</v>
      </c>
      <c r="L92" s="229">
        <v>0</v>
      </c>
      <c r="M92" s="499"/>
      <c r="N92" s="501" t="s">
        <v>256</v>
      </c>
      <c r="O92" s="233">
        <v>3</v>
      </c>
      <c r="P92" s="234">
        <v>2</v>
      </c>
      <c r="Q92" s="234">
        <v>1</v>
      </c>
      <c r="R92" s="229">
        <f>P92/O92</f>
        <v>0.66666666666666663</v>
      </c>
      <c r="S92" s="499"/>
      <c r="T92" s="501" t="s">
        <v>256</v>
      </c>
      <c r="U92" s="235">
        <v>0</v>
      </c>
      <c r="V92" s="236">
        <v>0</v>
      </c>
      <c r="W92" s="236">
        <v>0</v>
      </c>
      <c r="X92" s="229">
        <v>0</v>
      </c>
      <c r="Y92" s="499"/>
      <c r="Z92" s="501" t="s">
        <v>256</v>
      </c>
      <c r="AA92" s="239">
        <v>0</v>
      </c>
      <c r="AB92" s="240">
        <v>0</v>
      </c>
      <c r="AC92" s="240">
        <v>0</v>
      </c>
      <c r="AD92" s="229">
        <v>0</v>
      </c>
      <c r="AE92" s="230"/>
    </row>
    <row r="93" spans="1:31" s="114" customFormat="1">
      <c r="A93" s="36"/>
      <c r="B93" s="501" t="s">
        <v>84</v>
      </c>
      <c r="C93" s="870">
        <v>141</v>
      </c>
      <c r="D93" s="871">
        <v>106</v>
      </c>
      <c r="E93" s="871">
        <v>35</v>
      </c>
      <c r="F93" s="229">
        <f t="shared" si="8"/>
        <v>0.75177304964539005</v>
      </c>
      <c r="G93" s="499"/>
      <c r="H93" s="501" t="s">
        <v>84</v>
      </c>
      <c r="I93" s="231">
        <v>31</v>
      </c>
      <c r="J93" s="232">
        <v>25</v>
      </c>
      <c r="K93" s="232">
        <v>6</v>
      </c>
      <c r="L93" s="229">
        <f>J93/I93</f>
        <v>0.80645161290322576</v>
      </c>
      <c r="M93" s="499"/>
      <c r="N93" s="501" t="s">
        <v>84</v>
      </c>
      <c r="O93" s="233">
        <v>52</v>
      </c>
      <c r="P93" s="234">
        <v>37</v>
      </c>
      <c r="Q93" s="234">
        <v>15</v>
      </c>
      <c r="R93" s="229">
        <f>P93/O93</f>
        <v>0.71153846153846156</v>
      </c>
      <c r="S93" s="499"/>
      <c r="T93" s="501" t="s">
        <v>84</v>
      </c>
      <c r="U93" s="235">
        <v>36</v>
      </c>
      <c r="V93" s="236">
        <v>23</v>
      </c>
      <c r="W93" s="236">
        <v>13</v>
      </c>
      <c r="X93" s="229">
        <f>V93/U93</f>
        <v>0.63888888888888884</v>
      </c>
      <c r="Y93" s="499"/>
      <c r="Z93" s="501" t="s">
        <v>84</v>
      </c>
      <c r="AA93" s="237">
        <v>22</v>
      </c>
      <c r="AB93" s="238">
        <v>21</v>
      </c>
      <c r="AC93" s="238">
        <v>1</v>
      </c>
      <c r="AD93" s="229">
        <f>AB93/AA93</f>
        <v>0.95454545454545459</v>
      </c>
      <c r="AE93" s="230"/>
    </row>
    <row r="94" spans="1:31" s="114" customFormat="1">
      <c r="A94" s="36"/>
      <c r="B94" s="501" t="s">
        <v>85</v>
      </c>
      <c r="C94" s="870">
        <v>9</v>
      </c>
      <c r="D94" s="871">
        <v>9</v>
      </c>
      <c r="E94" s="871">
        <v>0</v>
      </c>
      <c r="F94" s="229">
        <f t="shared" si="8"/>
        <v>1</v>
      </c>
      <c r="G94" s="499"/>
      <c r="H94" s="501" t="s">
        <v>85</v>
      </c>
      <c r="I94" s="231">
        <v>0</v>
      </c>
      <c r="J94" s="232">
        <v>0</v>
      </c>
      <c r="K94" s="232">
        <v>0</v>
      </c>
      <c r="L94" s="229">
        <v>0</v>
      </c>
      <c r="M94" s="499"/>
      <c r="N94" s="501" t="s">
        <v>85</v>
      </c>
      <c r="O94" s="233">
        <v>0</v>
      </c>
      <c r="P94" s="234">
        <v>0</v>
      </c>
      <c r="Q94" s="234">
        <v>0</v>
      </c>
      <c r="R94" s="229">
        <v>0</v>
      </c>
      <c r="S94" s="499"/>
      <c r="T94" s="501" t="s">
        <v>85</v>
      </c>
      <c r="U94" s="235">
        <v>9</v>
      </c>
      <c r="V94" s="236">
        <v>9</v>
      </c>
      <c r="W94" s="236">
        <v>0</v>
      </c>
      <c r="X94" s="229">
        <f>V94/U94</f>
        <v>1</v>
      </c>
      <c r="Y94" s="499"/>
      <c r="Z94" s="501" t="s">
        <v>85</v>
      </c>
      <c r="AA94" s="239">
        <v>0</v>
      </c>
      <c r="AB94" s="240">
        <v>0</v>
      </c>
      <c r="AC94" s="240">
        <v>0</v>
      </c>
      <c r="AD94" s="229">
        <v>0</v>
      </c>
      <c r="AE94" s="230"/>
    </row>
    <row r="95" spans="1:31" s="36" customFormat="1" ht="15.75" customHeight="1">
      <c r="B95" s="501" t="s">
        <v>86</v>
      </c>
      <c r="C95" s="870">
        <v>31</v>
      </c>
      <c r="D95" s="871">
        <v>28</v>
      </c>
      <c r="E95" s="871">
        <v>3</v>
      </c>
      <c r="F95" s="229">
        <f t="shared" si="8"/>
        <v>0.90322580645161288</v>
      </c>
      <c r="G95" s="499"/>
      <c r="H95" s="501" t="s">
        <v>86</v>
      </c>
      <c r="I95" s="231">
        <v>0</v>
      </c>
      <c r="J95" s="232">
        <v>0</v>
      </c>
      <c r="K95" s="232">
        <v>0</v>
      </c>
      <c r="L95" s="229">
        <v>0</v>
      </c>
      <c r="M95" s="499"/>
      <c r="N95" s="501" t="s">
        <v>86</v>
      </c>
      <c r="O95" s="233">
        <v>27</v>
      </c>
      <c r="P95" s="234">
        <v>24</v>
      </c>
      <c r="Q95" s="234">
        <v>3</v>
      </c>
      <c r="R95" s="229">
        <f>P95/O95</f>
        <v>0.88888888888888884</v>
      </c>
      <c r="S95" s="499"/>
      <c r="T95" s="501" t="s">
        <v>86</v>
      </c>
      <c r="U95" s="235">
        <v>0</v>
      </c>
      <c r="V95" s="236">
        <v>0</v>
      </c>
      <c r="W95" s="236">
        <v>0</v>
      </c>
      <c r="X95" s="229">
        <v>0</v>
      </c>
      <c r="Y95" s="499"/>
      <c r="Z95" s="501" t="s">
        <v>86</v>
      </c>
      <c r="AA95" s="237">
        <v>4</v>
      </c>
      <c r="AB95" s="238">
        <v>4</v>
      </c>
      <c r="AC95" s="238">
        <v>0</v>
      </c>
      <c r="AD95" s="229">
        <f>AB95/AA95</f>
        <v>1</v>
      </c>
      <c r="AE95" s="230"/>
    </row>
    <row r="96" spans="1:31" s="114" customFormat="1">
      <c r="A96" s="36"/>
      <c r="B96" s="501" t="s">
        <v>87</v>
      </c>
      <c r="C96" s="870">
        <v>41</v>
      </c>
      <c r="D96" s="871">
        <v>36</v>
      </c>
      <c r="E96" s="871">
        <v>5</v>
      </c>
      <c r="F96" s="229">
        <f t="shared" si="8"/>
        <v>0.87804878048780488</v>
      </c>
      <c r="G96" s="499"/>
      <c r="H96" s="501" t="s">
        <v>87</v>
      </c>
      <c r="I96" s="231">
        <v>2</v>
      </c>
      <c r="J96" s="232">
        <v>1</v>
      </c>
      <c r="K96" s="232">
        <v>1</v>
      </c>
      <c r="L96" s="229">
        <f>J96/I96</f>
        <v>0.5</v>
      </c>
      <c r="M96" s="499"/>
      <c r="N96" s="501" t="s">
        <v>87</v>
      </c>
      <c r="O96" s="233">
        <v>33</v>
      </c>
      <c r="P96" s="234">
        <v>30</v>
      </c>
      <c r="Q96" s="234">
        <v>3</v>
      </c>
      <c r="R96" s="229">
        <f>P96/O96</f>
        <v>0.90909090909090906</v>
      </c>
      <c r="S96" s="499"/>
      <c r="T96" s="501" t="s">
        <v>87</v>
      </c>
      <c r="U96" s="235">
        <v>6</v>
      </c>
      <c r="V96" s="236">
        <v>5</v>
      </c>
      <c r="W96" s="236">
        <v>1</v>
      </c>
      <c r="X96" s="229">
        <f>V96/U96</f>
        <v>0.83333333333333337</v>
      </c>
      <c r="Y96" s="499"/>
      <c r="Z96" s="501" t="s">
        <v>87</v>
      </c>
      <c r="AA96" s="239">
        <v>0</v>
      </c>
      <c r="AB96" s="240">
        <v>0</v>
      </c>
      <c r="AC96" s="240">
        <v>0</v>
      </c>
      <c r="AD96" s="229">
        <v>0</v>
      </c>
      <c r="AE96" s="230"/>
    </row>
    <row r="97" spans="1:31" s="114" customFormat="1">
      <c r="A97" s="36"/>
      <c r="B97" s="501" t="s">
        <v>88</v>
      </c>
      <c r="C97" s="870">
        <v>65</v>
      </c>
      <c r="D97" s="871">
        <v>52</v>
      </c>
      <c r="E97" s="871">
        <v>13</v>
      </c>
      <c r="F97" s="229">
        <f t="shared" si="8"/>
        <v>0.8</v>
      </c>
      <c r="G97" s="499"/>
      <c r="H97" s="501" t="s">
        <v>88</v>
      </c>
      <c r="I97" s="231">
        <v>0</v>
      </c>
      <c r="J97" s="232">
        <v>0</v>
      </c>
      <c r="K97" s="232">
        <v>0</v>
      </c>
      <c r="L97" s="229">
        <v>0</v>
      </c>
      <c r="M97" s="499"/>
      <c r="N97" s="501" t="s">
        <v>88</v>
      </c>
      <c r="O97" s="233">
        <v>61</v>
      </c>
      <c r="P97" s="234">
        <v>48</v>
      </c>
      <c r="Q97" s="234">
        <v>13</v>
      </c>
      <c r="R97" s="229">
        <f>P97/O97</f>
        <v>0.78688524590163933</v>
      </c>
      <c r="S97" s="499"/>
      <c r="T97" s="501" t="s">
        <v>88</v>
      </c>
      <c r="U97" s="235">
        <v>2</v>
      </c>
      <c r="V97" s="236">
        <v>2</v>
      </c>
      <c r="W97" s="236">
        <v>0</v>
      </c>
      <c r="X97" s="229">
        <f>V97/U97</f>
        <v>1</v>
      </c>
      <c r="Y97" s="499"/>
      <c r="Z97" s="501" t="s">
        <v>88</v>
      </c>
      <c r="AA97" s="237">
        <v>2</v>
      </c>
      <c r="AB97" s="238">
        <v>2</v>
      </c>
      <c r="AC97" s="238">
        <v>0</v>
      </c>
      <c r="AD97" s="229">
        <f>AB97/AA97</f>
        <v>1</v>
      </c>
      <c r="AE97" s="230"/>
    </row>
    <row r="98" spans="1:31" s="114" customFormat="1">
      <c r="A98" s="36"/>
      <c r="B98" s="501" t="s">
        <v>89</v>
      </c>
      <c r="C98" s="870">
        <v>39</v>
      </c>
      <c r="D98" s="871">
        <v>30</v>
      </c>
      <c r="E98" s="871">
        <v>9</v>
      </c>
      <c r="F98" s="229">
        <f t="shared" si="8"/>
        <v>0.76923076923076927</v>
      </c>
      <c r="G98" s="499"/>
      <c r="H98" s="501" t="s">
        <v>89</v>
      </c>
      <c r="I98" s="231">
        <v>4</v>
      </c>
      <c r="J98" s="232">
        <v>4</v>
      </c>
      <c r="K98" s="232">
        <v>0</v>
      </c>
      <c r="L98" s="229">
        <f>J98/I98</f>
        <v>1</v>
      </c>
      <c r="M98" s="499"/>
      <c r="N98" s="501" t="s">
        <v>89</v>
      </c>
      <c r="O98" s="233">
        <v>14</v>
      </c>
      <c r="P98" s="234">
        <v>9</v>
      </c>
      <c r="Q98" s="234">
        <v>5</v>
      </c>
      <c r="R98" s="229">
        <f>P98/O98</f>
        <v>0.6428571428571429</v>
      </c>
      <c r="S98" s="499"/>
      <c r="T98" s="501" t="s">
        <v>89</v>
      </c>
      <c r="U98" s="235">
        <v>8</v>
      </c>
      <c r="V98" s="236">
        <v>5</v>
      </c>
      <c r="W98" s="236">
        <v>3</v>
      </c>
      <c r="X98" s="229">
        <f>V98/U98</f>
        <v>0.625</v>
      </c>
      <c r="Y98" s="499"/>
      <c r="Z98" s="501" t="s">
        <v>89</v>
      </c>
      <c r="AA98" s="237">
        <v>13</v>
      </c>
      <c r="AB98" s="238">
        <v>12</v>
      </c>
      <c r="AC98" s="238">
        <v>1</v>
      </c>
      <c r="AD98" s="229">
        <f>AB98/AA98</f>
        <v>0.92307692307692313</v>
      </c>
      <c r="AE98" s="230"/>
    </row>
    <row r="99" spans="1:31" s="246" customFormat="1">
      <c r="A99" s="112"/>
      <c r="B99" s="502" t="s">
        <v>286</v>
      </c>
      <c r="C99" s="241">
        <f>SUM(C4:C98)</f>
        <v>8730</v>
      </c>
      <c r="D99" s="242">
        <f>SUM(D4:D98)</f>
        <v>7471</v>
      </c>
      <c r="E99" s="242">
        <f>SUM(E4:E98)</f>
        <v>1259</v>
      </c>
      <c r="F99" s="243">
        <f t="shared" si="8"/>
        <v>0.85578465063001141</v>
      </c>
      <c r="G99" s="500"/>
      <c r="H99" s="502" t="s">
        <v>286</v>
      </c>
      <c r="I99" s="241">
        <f>SUM(I4:I98)</f>
        <v>1493</v>
      </c>
      <c r="J99" s="242">
        <f>SUM(J4:J98)</f>
        <v>1257</v>
      </c>
      <c r="K99" s="242">
        <f>SUM(K4:K98)</f>
        <v>236</v>
      </c>
      <c r="L99" s="243">
        <f>J99/I99</f>
        <v>0.84192900200937715</v>
      </c>
      <c r="M99" s="500"/>
      <c r="N99" s="502" t="s">
        <v>286</v>
      </c>
      <c r="O99" s="244">
        <f>SUM(O4:O98)</f>
        <v>4321</v>
      </c>
      <c r="P99" s="245">
        <f>SUM(P4:P98)</f>
        <v>3657</v>
      </c>
      <c r="Q99" s="245">
        <f>SUM(Q4:Q98)</f>
        <v>664</v>
      </c>
      <c r="R99" s="243">
        <f>P99/O99</f>
        <v>0.84633186762323531</v>
      </c>
      <c r="S99" s="500"/>
      <c r="T99" s="502" t="s">
        <v>286</v>
      </c>
      <c r="U99" s="244">
        <f>SUM(U4:U98)</f>
        <v>1866</v>
      </c>
      <c r="V99" s="245">
        <f>SUM(V4:V98)</f>
        <v>1590</v>
      </c>
      <c r="W99" s="245">
        <f>SUM(W4:W98)</f>
        <v>276</v>
      </c>
      <c r="X99" s="243">
        <f>V99/U99</f>
        <v>0.85209003215434087</v>
      </c>
      <c r="Y99" s="500"/>
      <c r="Z99" s="502" t="s">
        <v>286</v>
      </c>
      <c r="AA99" s="244">
        <f>SUM(AA4:AA98)</f>
        <v>1050</v>
      </c>
      <c r="AB99" s="245">
        <f>SUM(AB4:AB98)</f>
        <v>967</v>
      </c>
      <c r="AC99" s="245">
        <f>SUM(AC4:AC98)</f>
        <v>83</v>
      </c>
      <c r="AD99" s="243">
        <f>AB99/AA99</f>
        <v>0.92095238095238097</v>
      </c>
    </row>
    <row r="100" spans="1:31">
      <c r="B100" s="38"/>
      <c r="C100" s="39"/>
      <c r="D100" s="39"/>
      <c r="E100" s="40"/>
      <c r="F100" s="41"/>
      <c r="G100" s="41"/>
      <c r="H100" s="505"/>
      <c r="I100" s="37"/>
      <c r="J100" s="37"/>
      <c r="K100" s="37"/>
      <c r="L100" s="41"/>
      <c r="M100" s="41"/>
      <c r="N100" s="505"/>
      <c r="O100" s="37"/>
      <c r="P100" s="37"/>
      <c r="Q100" s="37"/>
      <c r="R100" s="41"/>
      <c r="S100" s="41"/>
      <c r="T100" s="505"/>
      <c r="U100" s="37"/>
      <c r="V100" s="37"/>
      <c r="W100" s="37"/>
      <c r="X100" s="41"/>
      <c r="Y100" s="41"/>
      <c r="Z100" s="505"/>
      <c r="AA100" s="37"/>
      <c r="AB100" s="37"/>
      <c r="AC100" s="37"/>
      <c r="AD100" s="41"/>
    </row>
    <row r="102" spans="1:31">
      <c r="B102" s="699" t="s">
        <v>1513</v>
      </c>
      <c r="N102" s="507"/>
      <c r="T102" s="507"/>
      <c r="Z102" s="507"/>
    </row>
    <row r="106" spans="1:31">
      <c r="B106" s="507"/>
    </row>
  </sheetData>
  <sheetProtection password="FD2C" sheet="1" objects="1" scenarios="1" sort="0" autoFilter="0" pivotTables="0"/>
  <mergeCells count="6">
    <mergeCell ref="B1:AD1"/>
    <mergeCell ref="B2:F2"/>
    <mergeCell ref="I2:L2"/>
    <mergeCell ref="O2:R2"/>
    <mergeCell ref="U2:X2"/>
    <mergeCell ref="AA2:AD2"/>
  </mergeCells>
  <pageMargins left="0.2" right="0.2" top="0.5" bottom="0.25" header="0.3" footer="0.3"/>
  <pageSetup scale="9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</sheetPr>
  <dimension ref="A6:O22"/>
  <sheetViews>
    <sheetView workbookViewId="0">
      <selection activeCell="E19" sqref="E19"/>
    </sheetView>
  </sheetViews>
  <sheetFormatPr baseColWidth="10" defaultColWidth="9.1640625" defaultRowHeight="14" x14ac:dyDescent="0"/>
  <cols>
    <col min="1" max="1" width="9.1640625" style="5"/>
    <col min="2" max="2" width="10.5" style="5" customWidth="1"/>
    <col min="3" max="8" width="9.1640625" style="5"/>
    <col min="9" max="16384" width="9.1640625" style="7"/>
  </cols>
  <sheetData>
    <row r="6" spans="2:10" ht="15" thickBot="1"/>
    <row r="7" spans="2:10" ht="25.5" customHeight="1" thickBot="1">
      <c r="B7" s="925" t="s">
        <v>306</v>
      </c>
      <c r="C7" s="926"/>
      <c r="D7" s="926"/>
      <c r="E7" s="926"/>
      <c r="F7" s="926"/>
      <c r="G7" s="927"/>
    </row>
    <row r="10" spans="2:10" ht="70.5" customHeight="1">
      <c r="B10" s="928" t="s">
        <v>287</v>
      </c>
      <c r="C10" s="928"/>
      <c r="D10" s="928"/>
      <c r="E10" s="928"/>
      <c r="F10" s="928"/>
      <c r="G10" s="928"/>
    </row>
    <row r="11" spans="2:10">
      <c r="B11" s="6"/>
      <c r="C11" s="6"/>
      <c r="D11" s="6"/>
      <c r="E11" s="6"/>
      <c r="F11" s="6"/>
      <c r="G11" s="6"/>
      <c r="J11" s="18"/>
    </row>
    <row r="12" spans="2:10" ht="18">
      <c r="B12" s="945"/>
      <c r="C12" s="945"/>
      <c r="D12" s="945"/>
      <c r="E12" s="945"/>
      <c r="F12" s="945"/>
      <c r="G12" s="945"/>
      <c r="J12" s="18"/>
    </row>
    <row r="16" spans="2:10">
      <c r="B16" s="16" t="s">
        <v>257</v>
      </c>
    </row>
    <row r="17" spans="1:15" ht="90.75" customHeight="1">
      <c r="B17" s="355"/>
      <c r="C17" s="15"/>
      <c r="D17" s="15"/>
      <c r="E17" s="15"/>
      <c r="F17" s="15"/>
      <c r="G17" s="15"/>
      <c r="H17" s="14"/>
      <c r="I17" s="14"/>
      <c r="J17" s="906"/>
      <c r="K17" s="907"/>
      <c r="L17" s="907"/>
      <c r="M17" s="907"/>
      <c r="N17" s="907"/>
      <c r="O17" s="907"/>
    </row>
    <row r="18" spans="1:15" ht="15" customHeight="1">
      <c r="B18" s="16"/>
    </row>
    <row r="20" spans="1:15">
      <c r="A20" s="900"/>
      <c r="B20" s="900"/>
      <c r="C20" s="900"/>
      <c r="D20" s="900"/>
      <c r="E20" s="900"/>
      <c r="F20" s="900"/>
      <c r="G20" s="900"/>
      <c r="H20" s="900"/>
    </row>
    <row r="22" spans="1:15">
      <c r="A22" s="900"/>
      <c r="B22" s="900"/>
      <c r="C22" s="900"/>
      <c r="D22" s="900"/>
      <c r="E22" s="900"/>
      <c r="F22" s="900"/>
      <c r="G22" s="900"/>
      <c r="H22" s="900"/>
    </row>
  </sheetData>
  <mergeCells count="6">
    <mergeCell ref="A22:H22"/>
    <mergeCell ref="B7:G7"/>
    <mergeCell ref="B10:G10"/>
    <mergeCell ref="B12:G12"/>
    <mergeCell ref="J17:O17"/>
    <mergeCell ref="A20:H20"/>
  </mergeCells>
  <printOptions horizontalCentered="1"/>
  <pageMargins left="0.7" right="0.7" top="0.75" bottom="0.75" header="0.3" footer="0.3"/>
  <pageSetup orientation="portrait"/>
  <headerFooter>
    <oddFooter>&amp;L&amp;"Arial,Italic"&amp;9Resource Planning Toolkit Updated April, 2018&amp;C&amp;"Arial,Italic"Page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1:AK108"/>
  <sheetViews>
    <sheetView workbookViewId="0">
      <pane ySplit="3" topLeftCell="A79" activePane="bottomLeft" state="frozen"/>
      <selection pane="bottomLeft" activeCell="F25" sqref="F25"/>
    </sheetView>
  </sheetViews>
  <sheetFormatPr baseColWidth="10" defaultColWidth="8.83203125" defaultRowHeight="14" x14ac:dyDescent="0"/>
  <cols>
    <col min="1" max="1" width="9.5" style="516" customWidth="1"/>
    <col min="2" max="2" width="11" style="52" customWidth="1"/>
    <col min="3" max="4" width="11" style="53" customWidth="1"/>
    <col min="5" max="5" width="6.5" style="393" customWidth="1"/>
    <col min="6" max="6" width="9.6640625" style="516" customWidth="1"/>
    <col min="7" max="7" width="10.83203125" style="52" customWidth="1"/>
    <col min="8" max="9" width="10.83203125" style="53" customWidth="1"/>
    <col min="10" max="10" width="6.33203125" style="393" customWidth="1"/>
    <col min="11" max="11" width="7.5" style="516" customWidth="1"/>
    <col min="12" max="12" width="10.5" style="52" customWidth="1"/>
    <col min="13" max="14" width="11.5" style="53" customWidth="1"/>
    <col min="15" max="15" width="6.33203125" style="393" customWidth="1"/>
    <col min="16" max="16" width="7.5" style="516" customWidth="1"/>
    <col min="17" max="17" width="10.6640625" style="52" customWidth="1"/>
    <col min="18" max="19" width="10.6640625" style="53" customWidth="1"/>
    <col min="20" max="20" width="6" style="393" customWidth="1"/>
    <col min="21" max="21" width="7.5" style="516" customWidth="1"/>
    <col min="22" max="24" width="10.5" style="52" customWidth="1"/>
    <col min="25" max="25" width="6.1640625" style="403" customWidth="1"/>
    <col min="26" max="26" width="7.5" style="516" customWidth="1"/>
    <col min="27" max="27" width="10.5" style="52" customWidth="1"/>
    <col min="28" max="29" width="11.1640625" style="53" customWidth="1"/>
    <col min="30" max="30" width="6.1640625" style="408" customWidth="1"/>
    <col min="31" max="31" width="9.1640625" style="46" customWidth="1"/>
    <col min="32" max="33" width="8.83203125" style="46"/>
    <col min="34" max="34" width="11" style="46" customWidth="1"/>
    <col min="35" max="16384" width="8.83203125" style="46"/>
  </cols>
  <sheetData>
    <row r="1" spans="1:30" s="44" customFormat="1" ht="30" customHeight="1" thickBot="1">
      <c r="A1" s="946" t="s">
        <v>488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  <c r="L1" s="946"/>
      <c r="M1" s="946"/>
      <c r="N1" s="946"/>
      <c r="O1" s="946"/>
      <c r="P1" s="946"/>
      <c r="Q1" s="946"/>
      <c r="R1" s="946"/>
      <c r="S1" s="946"/>
      <c r="T1" s="946"/>
      <c r="U1" s="946"/>
      <c r="V1" s="946"/>
      <c r="W1" s="946"/>
      <c r="X1" s="946"/>
      <c r="Y1" s="946"/>
      <c r="Z1" s="946"/>
      <c r="AA1" s="946"/>
      <c r="AB1" s="946"/>
      <c r="AC1" s="946"/>
      <c r="AD1" s="946"/>
    </row>
    <row r="2" spans="1:30" s="383" customFormat="1" ht="20.25" customHeight="1">
      <c r="B2" s="962" t="s">
        <v>490</v>
      </c>
      <c r="C2" s="963"/>
      <c r="D2" s="963"/>
      <c r="E2" s="964"/>
      <c r="G2" s="947" t="s">
        <v>125</v>
      </c>
      <c r="H2" s="948"/>
      <c r="I2" s="948"/>
      <c r="J2" s="949"/>
      <c r="L2" s="950" t="s">
        <v>126</v>
      </c>
      <c r="M2" s="951"/>
      <c r="N2" s="951"/>
      <c r="O2" s="952"/>
      <c r="Q2" s="953" t="s">
        <v>258</v>
      </c>
      <c r="R2" s="954"/>
      <c r="S2" s="954"/>
      <c r="T2" s="955"/>
      <c r="V2" s="956" t="s">
        <v>259</v>
      </c>
      <c r="W2" s="957"/>
      <c r="X2" s="957"/>
      <c r="Y2" s="958"/>
      <c r="AA2" s="959" t="s">
        <v>123</v>
      </c>
      <c r="AB2" s="960"/>
      <c r="AC2" s="960"/>
      <c r="AD2" s="961"/>
    </row>
    <row r="3" spans="1:30" s="384" customFormat="1" ht="23.25" customHeight="1" thickBot="1">
      <c r="A3" s="461" t="s">
        <v>93</v>
      </c>
      <c r="B3" s="800" t="s">
        <v>260</v>
      </c>
      <c r="C3" s="801" t="s">
        <v>118</v>
      </c>
      <c r="D3" s="801" t="s">
        <v>261</v>
      </c>
      <c r="E3" s="802" t="s">
        <v>262</v>
      </c>
      <c r="F3" s="803" t="s">
        <v>93</v>
      </c>
      <c r="G3" s="804" t="s">
        <v>260</v>
      </c>
      <c r="H3" s="805" t="s">
        <v>118</v>
      </c>
      <c r="I3" s="805" t="s">
        <v>261</v>
      </c>
      <c r="J3" s="806" t="s">
        <v>262</v>
      </c>
      <c r="K3" s="803" t="s">
        <v>93</v>
      </c>
      <c r="L3" s="807" t="s">
        <v>260</v>
      </c>
      <c r="M3" s="808" t="s">
        <v>118</v>
      </c>
      <c r="N3" s="808" t="s">
        <v>261</v>
      </c>
      <c r="O3" s="809" t="s">
        <v>262</v>
      </c>
      <c r="P3" s="810" t="s">
        <v>93</v>
      </c>
      <c r="Q3" s="811" t="s">
        <v>260</v>
      </c>
      <c r="R3" s="812" t="s">
        <v>118</v>
      </c>
      <c r="S3" s="812" t="s">
        <v>261</v>
      </c>
      <c r="T3" s="813" t="s">
        <v>262</v>
      </c>
      <c r="U3" s="810" t="s">
        <v>93</v>
      </c>
      <c r="V3" s="814" t="s">
        <v>260</v>
      </c>
      <c r="W3" s="815" t="s">
        <v>118</v>
      </c>
      <c r="X3" s="815" t="s">
        <v>261</v>
      </c>
      <c r="Y3" s="816" t="s">
        <v>262</v>
      </c>
      <c r="Z3" s="810" t="s">
        <v>93</v>
      </c>
      <c r="AA3" s="817" t="s">
        <v>260</v>
      </c>
      <c r="AB3" s="818" t="s">
        <v>118</v>
      </c>
      <c r="AC3" s="818" t="s">
        <v>261</v>
      </c>
      <c r="AD3" s="819" t="s">
        <v>262</v>
      </c>
    </row>
    <row r="4" spans="1:30" s="217" customFormat="1">
      <c r="A4" s="514" t="s">
        <v>0</v>
      </c>
      <c r="B4" s="385">
        <v>98</v>
      </c>
      <c r="C4" s="386">
        <v>2195</v>
      </c>
      <c r="D4" s="386">
        <v>2662</v>
      </c>
      <c r="E4" s="390">
        <f t="shared" ref="E4:E35" si="0">C4/D4</f>
        <v>0.82456799398948155</v>
      </c>
      <c r="F4" s="514" t="s">
        <v>0</v>
      </c>
      <c r="G4" s="387">
        <v>26</v>
      </c>
      <c r="H4" s="388">
        <v>518</v>
      </c>
      <c r="I4" s="388">
        <v>624</v>
      </c>
      <c r="J4" s="394">
        <f>H4/I4</f>
        <v>0.83012820512820518</v>
      </c>
      <c r="K4" s="514" t="s">
        <v>0</v>
      </c>
      <c r="L4" s="389">
        <v>38</v>
      </c>
      <c r="M4" s="388">
        <v>954</v>
      </c>
      <c r="N4" s="388">
        <v>1127</v>
      </c>
      <c r="O4" s="395">
        <f t="shared" ref="O4:O25" si="1">M4/N4</f>
        <v>0.84649511978704528</v>
      </c>
      <c r="P4" s="514" t="s">
        <v>0</v>
      </c>
      <c r="Q4" s="387">
        <v>16</v>
      </c>
      <c r="R4" s="388">
        <v>359</v>
      </c>
      <c r="S4" s="388">
        <v>455</v>
      </c>
      <c r="T4" s="396">
        <f>R4/S4</f>
        <v>0.78901098901098898</v>
      </c>
      <c r="U4" s="514" t="s">
        <v>0</v>
      </c>
      <c r="V4" s="389">
        <v>7</v>
      </c>
      <c r="W4" s="387">
        <v>131</v>
      </c>
      <c r="X4" s="387">
        <v>176</v>
      </c>
      <c r="Y4" s="398">
        <v>0.74431818181818199</v>
      </c>
      <c r="Z4" s="514" t="s">
        <v>0</v>
      </c>
      <c r="AA4" s="389">
        <v>11</v>
      </c>
      <c r="AB4" s="388">
        <v>233</v>
      </c>
      <c r="AC4" s="388">
        <v>280</v>
      </c>
      <c r="AD4" s="404">
        <v>0.83214285714285718</v>
      </c>
    </row>
    <row r="5" spans="1:30" s="217" customFormat="1">
      <c r="A5" s="514" t="s">
        <v>99</v>
      </c>
      <c r="B5" s="389">
        <v>7</v>
      </c>
      <c r="C5" s="388">
        <v>112</v>
      </c>
      <c r="D5" s="388">
        <v>140</v>
      </c>
      <c r="E5" s="391">
        <f t="shared" si="0"/>
        <v>0.8</v>
      </c>
      <c r="F5" s="514" t="s">
        <v>99</v>
      </c>
      <c r="G5" s="387"/>
      <c r="H5" s="388"/>
      <c r="I5" s="388"/>
      <c r="J5" s="394"/>
      <c r="K5" s="514" t="s">
        <v>99</v>
      </c>
      <c r="L5" s="389">
        <v>5</v>
      </c>
      <c r="M5" s="388">
        <v>79</v>
      </c>
      <c r="N5" s="388">
        <v>100</v>
      </c>
      <c r="O5" s="395">
        <f t="shared" si="1"/>
        <v>0.79</v>
      </c>
      <c r="P5" s="514" t="s">
        <v>99</v>
      </c>
      <c r="Q5" s="387">
        <v>2</v>
      </c>
      <c r="R5" s="388">
        <v>33</v>
      </c>
      <c r="S5" s="388">
        <v>40</v>
      </c>
      <c r="T5" s="396">
        <f>R5/S5</f>
        <v>0.82499999999999996</v>
      </c>
      <c r="U5" s="514" t="s">
        <v>99</v>
      </c>
      <c r="V5" s="389"/>
      <c r="W5" s="387"/>
      <c r="X5" s="387"/>
      <c r="Y5" s="398"/>
      <c r="Z5" s="514" t="s">
        <v>99</v>
      </c>
      <c r="AA5" s="389"/>
      <c r="AB5" s="388"/>
      <c r="AC5" s="388"/>
      <c r="AD5" s="404"/>
    </row>
    <row r="6" spans="1:30" s="217" customFormat="1">
      <c r="A6" s="514" t="s">
        <v>100</v>
      </c>
      <c r="B6" s="389">
        <v>2</v>
      </c>
      <c r="C6" s="388">
        <v>28</v>
      </c>
      <c r="D6" s="388">
        <v>40</v>
      </c>
      <c r="E6" s="391">
        <f t="shared" si="0"/>
        <v>0.7</v>
      </c>
      <c r="F6" s="514" t="s">
        <v>100</v>
      </c>
      <c r="G6" s="387"/>
      <c r="H6" s="388"/>
      <c r="I6" s="388"/>
      <c r="J6" s="394"/>
      <c r="K6" s="514" t="s">
        <v>100</v>
      </c>
      <c r="L6" s="389">
        <v>2</v>
      </c>
      <c r="M6" s="388">
        <v>28</v>
      </c>
      <c r="N6" s="388">
        <v>40</v>
      </c>
      <c r="O6" s="395">
        <f t="shared" si="1"/>
        <v>0.7</v>
      </c>
      <c r="P6" s="514" t="s">
        <v>100</v>
      </c>
      <c r="Q6" s="387"/>
      <c r="R6" s="388"/>
      <c r="S6" s="388"/>
      <c r="T6" s="396"/>
      <c r="U6" s="514" t="s">
        <v>100</v>
      </c>
      <c r="V6" s="389"/>
      <c r="W6" s="387"/>
      <c r="X6" s="387"/>
      <c r="Y6" s="398"/>
      <c r="Z6" s="514" t="s">
        <v>100</v>
      </c>
      <c r="AA6" s="389"/>
      <c r="AB6" s="388"/>
      <c r="AC6" s="388"/>
      <c r="AD6" s="404"/>
    </row>
    <row r="7" spans="1:30" s="217" customFormat="1">
      <c r="A7" s="514" t="s">
        <v>101</v>
      </c>
      <c r="B7" s="389">
        <v>14</v>
      </c>
      <c r="C7" s="388">
        <v>211</v>
      </c>
      <c r="D7" s="388">
        <v>280</v>
      </c>
      <c r="E7" s="391">
        <f t="shared" si="0"/>
        <v>0.75357142857142856</v>
      </c>
      <c r="F7" s="514" t="s">
        <v>101</v>
      </c>
      <c r="G7" s="387">
        <v>1</v>
      </c>
      <c r="H7" s="388">
        <v>11</v>
      </c>
      <c r="I7" s="388">
        <v>20</v>
      </c>
      <c r="J7" s="394">
        <f>H7/I7</f>
        <v>0.55000000000000004</v>
      </c>
      <c r="K7" s="514" t="s">
        <v>101</v>
      </c>
      <c r="L7" s="389">
        <v>9</v>
      </c>
      <c r="M7" s="388">
        <v>138</v>
      </c>
      <c r="N7" s="388">
        <v>180</v>
      </c>
      <c r="O7" s="395">
        <f t="shared" si="1"/>
        <v>0.76666666666666672</v>
      </c>
      <c r="P7" s="514" t="s">
        <v>101</v>
      </c>
      <c r="Q7" s="387">
        <v>4</v>
      </c>
      <c r="R7" s="388">
        <v>62</v>
      </c>
      <c r="S7" s="388">
        <v>80</v>
      </c>
      <c r="T7" s="396">
        <f>R7/S7</f>
        <v>0.77500000000000002</v>
      </c>
      <c r="U7" s="514" t="s">
        <v>101</v>
      </c>
      <c r="V7" s="389"/>
      <c r="W7" s="387"/>
      <c r="X7" s="387"/>
      <c r="Y7" s="398"/>
      <c r="Z7" s="514" t="s">
        <v>101</v>
      </c>
      <c r="AA7" s="389"/>
      <c r="AB7" s="388"/>
      <c r="AC7" s="388"/>
      <c r="AD7" s="404"/>
    </row>
    <row r="8" spans="1:30" s="217" customFormat="1">
      <c r="A8" s="514" t="s">
        <v>1</v>
      </c>
      <c r="B8" s="389">
        <v>66</v>
      </c>
      <c r="C8" s="388">
        <v>1141</v>
      </c>
      <c r="D8" s="388">
        <v>1412</v>
      </c>
      <c r="E8" s="391">
        <f t="shared" si="0"/>
        <v>0.80807365439093481</v>
      </c>
      <c r="F8" s="514" t="s">
        <v>1</v>
      </c>
      <c r="G8" s="387">
        <v>14</v>
      </c>
      <c r="H8" s="388">
        <v>168</v>
      </c>
      <c r="I8" s="388">
        <v>222</v>
      </c>
      <c r="J8" s="394">
        <f>H8/I8</f>
        <v>0.7567567567567568</v>
      </c>
      <c r="K8" s="514" t="s">
        <v>1</v>
      </c>
      <c r="L8" s="389">
        <v>34</v>
      </c>
      <c r="M8" s="388">
        <v>594</v>
      </c>
      <c r="N8" s="388">
        <v>720</v>
      </c>
      <c r="O8" s="395">
        <f t="shared" si="1"/>
        <v>0.82499999999999996</v>
      </c>
      <c r="P8" s="514" t="s">
        <v>1</v>
      </c>
      <c r="Q8" s="387">
        <v>8</v>
      </c>
      <c r="R8" s="388">
        <v>174</v>
      </c>
      <c r="S8" s="388">
        <v>220</v>
      </c>
      <c r="T8" s="396">
        <f>R8/S8</f>
        <v>0.79090909090909089</v>
      </c>
      <c r="U8" s="514" t="s">
        <v>1</v>
      </c>
      <c r="V8" s="389"/>
      <c r="W8" s="387"/>
      <c r="X8" s="387"/>
      <c r="Y8" s="398"/>
      <c r="Z8" s="514" t="s">
        <v>1</v>
      </c>
      <c r="AA8" s="389">
        <v>10</v>
      </c>
      <c r="AB8" s="388">
        <v>205</v>
      </c>
      <c r="AC8" s="388">
        <v>250</v>
      </c>
      <c r="AD8" s="404">
        <v>0.82</v>
      </c>
    </row>
    <row r="9" spans="1:30" s="217" customFormat="1">
      <c r="A9" s="514" t="s">
        <v>2</v>
      </c>
      <c r="B9" s="389">
        <v>12</v>
      </c>
      <c r="C9" s="388">
        <v>225</v>
      </c>
      <c r="D9" s="388">
        <v>288</v>
      </c>
      <c r="E9" s="391">
        <f t="shared" si="0"/>
        <v>0.78125</v>
      </c>
      <c r="F9" s="514" t="s">
        <v>2</v>
      </c>
      <c r="G9" s="387">
        <v>1</v>
      </c>
      <c r="H9" s="388">
        <v>19</v>
      </c>
      <c r="I9" s="388">
        <v>24</v>
      </c>
      <c r="J9" s="394">
        <f>H9/I9</f>
        <v>0.79166666666666663</v>
      </c>
      <c r="K9" s="514" t="s">
        <v>2</v>
      </c>
      <c r="L9" s="389">
        <v>7</v>
      </c>
      <c r="M9" s="388">
        <v>152</v>
      </c>
      <c r="N9" s="388">
        <v>168</v>
      </c>
      <c r="O9" s="395">
        <f t="shared" si="1"/>
        <v>0.90476190476190477</v>
      </c>
      <c r="P9" s="514" t="s">
        <v>2</v>
      </c>
      <c r="Q9" s="387">
        <v>4</v>
      </c>
      <c r="R9" s="388">
        <v>54</v>
      </c>
      <c r="S9" s="388">
        <v>96</v>
      </c>
      <c r="T9" s="396">
        <f>R9/S9</f>
        <v>0.5625</v>
      </c>
      <c r="U9" s="514" t="s">
        <v>2</v>
      </c>
      <c r="V9" s="389"/>
      <c r="W9" s="387"/>
      <c r="X9" s="387"/>
      <c r="Y9" s="398"/>
      <c r="Z9" s="514" t="s">
        <v>2</v>
      </c>
      <c r="AA9" s="389"/>
      <c r="AB9" s="388"/>
      <c r="AC9" s="388"/>
      <c r="AD9" s="404"/>
    </row>
    <row r="10" spans="1:30" s="217" customFormat="1">
      <c r="A10" s="514" t="s">
        <v>3</v>
      </c>
      <c r="B10" s="389">
        <v>8</v>
      </c>
      <c r="C10" s="388">
        <v>121</v>
      </c>
      <c r="D10" s="388">
        <v>176</v>
      </c>
      <c r="E10" s="391">
        <f t="shared" si="0"/>
        <v>0.6875</v>
      </c>
      <c r="F10" s="514" t="s">
        <v>3</v>
      </c>
      <c r="G10" s="387">
        <v>1</v>
      </c>
      <c r="H10" s="388">
        <v>21</v>
      </c>
      <c r="I10" s="388">
        <v>22</v>
      </c>
      <c r="J10" s="394">
        <f>H10/I10</f>
        <v>0.95454545454545459</v>
      </c>
      <c r="K10" s="514" t="s">
        <v>3</v>
      </c>
      <c r="L10" s="389">
        <v>5</v>
      </c>
      <c r="M10" s="388">
        <v>65</v>
      </c>
      <c r="N10" s="388">
        <v>110</v>
      </c>
      <c r="O10" s="395">
        <f t="shared" si="1"/>
        <v>0.59090909090909094</v>
      </c>
      <c r="P10" s="514" t="s">
        <v>3</v>
      </c>
      <c r="Q10" s="387">
        <v>2</v>
      </c>
      <c r="R10" s="388">
        <v>35</v>
      </c>
      <c r="S10" s="388">
        <v>44</v>
      </c>
      <c r="T10" s="396">
        <f>R10/S10</f>
        <v>0.79545454545454541</v>
      </c>
      <c r="U10" s="514" t="s">
        <v>3</v>
      </c>
      <c r="V10" s="389"/>
      <c r="W10" s="387"/>
      <c r="X10" s="387"/>
      <c r="Y10" s="398"/>
      <c r="Z10" s="514" t="s">
        <v>3</v>
      </c>
      <c r="AA10" s="389"/>
      <c r="AB10" s="388"/>
      <c r="AC10" s="388"/>
      <c r="AD10" s="404"/>
    </row>
    <row r="11" spans="1:30" s="217" customFormat="1">
      <c r="A11" s="514" t="s">
        <v>4</v>
      </c>
      <c r="B11" s="389">
        <v>21</v>
      </c>
      <c r="C11" s="388">
        <v>344</v>
      </c>
      <c r="D11" s="388">
        <v>420</v>
      </c>
      <c r="E11" s="391">
        <f t="shared" si="0"/>
        <v>0.81904761904761902</v>
      </c>
      <c r="F11" s="514" t="s">
        <v>4</v>
      </c>
      <c r="G11" s="387"/>
      <c r="H11" s="388"/>
      <c r="I11" s="388"/>
      <c r="J11" s="394"/>
      <c r="K11" s="514" t="s">
        <v>4</v>
      </c>
      <c r="L11" s="389">
        <v>21</v>
      </c>
      <c r="M11" s="388">
        <v>344</v>
      </c>
      <c r="N11" s="388">
        <v>420</v>
      </c>
      <c r="O11" s="395">
        <f t="shared" si="1"/>
        <v>0.81904761904761902</v>
      </c>
      <c r="P11" s="514" t="s">
        <v>4</v>
      </c>
      <c r="Q11" s="387"/>
      <c r="R11" s="388"/>
      <c r="S11" s="388"/>
      <c r="T11" s="396"/>
      <c r="U11" s="514" t="s">
        <v>4</v>
      </c>
      <c r="V11" s="389"/>
      <c r="W11" s="387"/>
      <c r="X11" s="387"/>
      <c r="Y11" s="398"/>
      <c r="Z11" s="514" t="s">
        <v>4</v>
      </c>
      <c r="AA11" s="389"/>
      <c r="AB11" s="388"/>
      <c r="AC11" s="388"/>
      <c r="AD11" s="404"/>
    </row>
    <row r="12" spans="1:30" s="217" customFormat="1">
      <c r="A12" s="514" t="s">
        <v>5</v>
      </c>
      <c r="B12" s="389">
        <v>375</v>
      </c>
      <c r="C12" s="388">
        <v>5066</v>
      </c>
      <c r="D12" s="388">
        <v>5912</v>
      </c>
      <c r="E12" s="391">
        <f t="shared" si="0"/>
        <v>0.85690121786197559</v>
      </c>
      <c r="F12" s="514" t="s">
        <v>5</v>
      </c>
      <c r="G12" s="387">
        <v>42</v>
      </c>
      <c r="H12" s="388">
        <v>651</v>
      </c>
      <c r="I12" s="388">
        <v>771</v>
      </c>
      <c r="J12" s="394">
        <f>H12/I12</f>
        <v>0.8443579766536965</v>
      </c>
      <c r="K12" s="514" t="s">
        <v>5</v>
      </c>
      <c r="L12" s="389">
        <v>198</v>
      </c>
      <c r="M12" s="388">
        <v>2613</v>
      </c>
      <c r="N12" s="388">
        <v>3005</v>
      </c>
      <c r="O12" s="395">
        <f t="shared" si="1"/>
        <v>0.86955074875207983</v>
      </c>
      <c r="P12" s="514" t="s">
        <v>5</v>
      </c>
      <c r="Q12" s="387">
        <v>126</v>
      </c>
      <c r="R12" s="388">
        <v>1626</v>
      </c>
      <c r="S12" s="388">
        <v>1936</v>
      </c>
      <c r="T12" s="396">
        <f>R12/S12</f>
        <v>0.83987603305785119</v>
      </c>
      <c r="U12" s="514" t="s">
        <v>5</v>
      </c>
      <c r="V12" s="389"/>
      <c r="W12" s="387"/>
      <c r="X12" s="387"/>
      <c r="Y12" s="398"/>
      <c r="Z12" s="514" t="s">
        <v>5</v>
      </c>
      <c r="AA12" s="389">
        <v>9</v>
      </c>
      <c r="AB12" s="388">
        <v>176</v>
      </c>
      <c r="AC12" s="388">
        <v>200</v>
      </c>
      <c r="AD12" s="404">
        <v>0.875</v>
      </c>
    </row>
    <row r="13" spans="1:30" s="217" customFormat="1">
      <c r="A13" s="514" t="s">
        <v>6</v>
      </c>
      <c r="B13" s="389">
        <v>41</v>
      </c>
      <c r="C13" s="388">
        <v>523</v>
      </c>
      <c r="D13" s="388">
        <v>668</v>
      </c>
      <c r="E13" s="391">
        <f t="shared" si="0"/>
        <v>0.78293413173652693</v>
      </c>
      <c r="F13" s="514" t="s">
        <v>6</v>
      </c>
      <c r="G13" s="387"/>
      <c r="H13" s="388"/>
      <c r="I13" s="388"/>
      <c r="J13" s="394"/>
      <c r="K13" s="514" t="s">
        <v>6</v>
      </c>
      <c r="L13" s="389">
        <v>40</v>
      </c>
      <c r="M13" s="388">
        <v>506</v>
      </c>
      <c r="N13" s="388">
        <v>648</v>
      </c>
      <c r="O13" s="395">
        <f t="shared" si="1"/>
        <v>0.78086419753086422</v>
      </c>
      <c r="P13" s="514" t="s">
        <v>6</v>
      </c>
      <c r="Q13" s="387">
        <v>1</v>
      </c>
      <c r="R13" s="388">
        <v>17</v>
      </c>
      <c r="S13" s="388">
        <v>20</v>
      </c>
      <c r="T13" s="396">
        <f>R13/S13</f>
        <v>0.85</v>
      </c>
      <c r="U13" s="514" t="s">
        <v>6</v>
      </c>
      <c r="V13" s="389"/>
      <c r="W13" s="387"/>
      <c r="X13" s="387"/>
      <c r="Y13" s="398"/>
      <c r="Z13" s="514" t="s">
        <v>6</v>
      </c>
      <c r="AA13" s="389"/>
      <c r="AB13" s="388"/>
      <c r="AC13" s="388"/>
      <c r="AD13" s="404"/>
    </row>
    <row r="14" spans="1:30" s="217" customFormat="1">
      <c r="A14" s="514" t="s">
        <v>7</v>
      </c>
      <c r="B14" s="389">
        <v>14</v>
      </c>
      <c r="C14" s="388">
        <v>260</v>
      </c>
      <c r="D14" s="388">
        <v>298</v>
      </c>
      <c r="E14" s="391">
        <f t="shared" si="0"/>
        <v>0.87248322147651003</v>
      </c>
      <c r="F14" s="514" t="s">
        <v>7</v>
      </c>
      <c r="G14" s="387">
        <v>2</v>
      </c>
      <c r="H14" s="388">
        <v>38</v>
      </c>
      <c r="I14" s="388">
        <v>48</v>
      </c>
      <c r="J14" s="394">
        <f>H14/I14</f>
        <v>0.79166666666666663</v>
      </c>
      <c r="K14" s="514" t="s">
        <v>7</v>
      </c>
      <c r="L14" s="389">
        <v>6</v>
      </c>
      <c r="M14" s="388">
        <v>124</v>
      </c>
      <c r="N14" s="388">
        <v>132</v>
      </c>
      <c r="O14" s="395">
        <f t="shared" si="1"/>
        <v>0.93939393939393945</v>
      </c>
      <c r="P14" s="514" t="s">
        <v>7</v>
      </c>
      <c r="Q14" s="387">
        <v>3</v>
      </c>
      <c r="R14" s="388">
        <v>42</v>
      </c>
      <c r="S14" s="388">
        <v>50</v>
      </c>
      <c r="T14" s="396">
        <f>R14/S14</f>
        <v>0.84</v>
      </c>
      <c r="U14" s="514" t="s">
        <v>7</v>
      </c>
      <c r="V14" s="389"/>
      <c r="W14" s="387"/>
      <c r="X14" s="387"/>
      <c r="Y14" s="398"/>
      <c r="Z14" s="514" t="s">
        <v>7</v>
      </c>
      <c r="AA14" s="389">
        <v>3</v>
      </c>
      <c r="AB14" s="388">
        <v>56</v>
      </c>
      <c r="AC14" s="388">
        <v>68</v>
      </c>
      <c r="AD14" s="404">
        <v>0.82352941176470595</v>
      </c>
    </row>
    <row r="15" spans="1:30" s="217" customFormat="1">
      <c r="A15" s="514" t="s">
        <v>8</v>
      </c>
      <c r="B15" s="389">
        <v>47</v>
      </c>
      <c r="C15" s="388">
        <v>522</v>
      </c>
      <c r="D15" s="388">
        <v>582</v>
      </c>
      <c r="E15" s="391">
        <f t="shared" si="0"/>
        <v>0.89690721649484539</v>
      </c>
      <c r="F15" s="514" t="s">
        <v>8</v>
      </c>
      <c r="G15" s="387"/>
      <c r="H15" s="388"/>
      <c r="I15" s="388"/>
      <c r="J15" s="394"/>
      <c r="K15" s="514" t="s">
        <v>8</v>
      </c>
      <c r="L15" s="389">
        <v>47</v>
      </c>
      <c r="M15" s="388">
        <v>522</v>
      </c>
      <c r="N15" s="388">
        <v>582</v>
      </c>
      <c r="O15" s="395">
        <f t="shared" si="1"/>
        <v>0.89690721649484539</v>
      </c>
      <c r="P15" s="514" t="s">
        <v>8</v>
      </c>
      <c r="Q15" s="387"/>
      <c r="R15" s="388"/>
      <c r="S15" s="388"/>
      <c r="T15" s="396"/>
      <c r="U15" s="514" t="s">
        <v>8</v>
      </c>
      <c r="V15" s="389"/>
      <c r="W15" s="387"/>
      <c r="X15" s="387"/>
      <c r="Y15" s="398"/>
      <c r="Z15" s="514" t="s">
        <v>8</v>
      </c>
      <c r="AA15" s="389"/>
      <c r="AB15" s="388"/>
      <c r="AC15" s="388"/>
      <c r="AD15" s="404"/>
    </row>
    <row r="16" spans="1:30" s="217" customFormat="1">
      <c r="A16" s="514" t="s">
        <v>9</v>
      </c>
      <c r="B16" s="389">
        <v>481</v>
      </c>
      <c r="C16" s="388">
        <v>9793</v>
      </c>
      <c r="D16" s="388">
        <v>11099</v>
      </c>
      <c r="E16" s="391">
        <f t="shared" si="0"/>
        <v>0.88233174159834216</v>
      </c>
      <c r="F16" s="514" t="s">
        <v>9</v>
      </c>
      <c r="G16" s="387">
        <v>103</v>
      </c>
      <c r="H16" s="388">
        <v>2000</v>
      </c>
      <c r="I16" s="388">
        <v>2380</v>
      </c>
      <c r="J16" s="394">
        <f>H16/I16</f>
        <v>0.84033613445378152</v>
      </c>
      <c r="K16" s="514" t="s">
        <v>9</v>
      </c>
      <c r="L16" s="389">
        <v>202</v>
      </c>
      <c r="M16" s="388">
        <v>4395</v>
      </c>
      <c r="N16" s="388">
        <v>4798</v>
      </c>
      <c r="O16" s="395">
        <f t="shared" si="1"/>
        <v>0.91600666944560238</v>
      </c>
      <c r="P16" s="514" t="s">
        <v>9</v>
      </c>
      <c r="Q16" s="387">
        <v>132</v>
      </c>
      <c r="R16" s="388">
        <v>2466</v>
      </c>
      <c r="S16" s="388">
        <v>2829</v>
      </c>
      <c r="T16" s="396">
        <f>R16/S16</f>
        <v>0.87168610816542946</v>
      </c>
      <c r="U16" s="514" t="s">
        <v>9</v>
      </c>
      <c r="V16" s="389">
        <v>8</v>
      </c>
      <c r="W16" s="387">
        <v>117</v>
      </c>
      <c r="X16" s="387">
        <v>192</v>
      </c>
      <c r="Y16" s="398">
        <v>0.609375</v>
      </c>
      <c r="Z16" s="514" t="s">
        <v>9</v>
      </c>
      <c r="AA16" s="389">
        <v>36</v>
      </c>
      <c r="AB16" s="388">
        <v>815</v>
      </c>
      <c r="AC16" s="388">
        <v>900</v>
      </c>
      <c r="AD16" s="404">
        <f>AB16/AC16</f>
        <v>0.90555555555555556</v>
      </c>
    </row>
    <row r="17" spans="1:30" s="217" customFormat="1">
      <c r="A17" s="514" t="s">
        <v>10</v>
      </c>
      <c r="B17" s="389">
        <v>18</v>
      </c>
      <c r="C17" s="388">
        <v>246</v>
      </c>
      <c r="D17" s="388">
        <v>340</v>
      </c>
      <c r="E17" s="391">
        <f t="shared" si="0"/>
        <v>0.72352941176470587</v>
      </c>
      <c r="F17" s="514" t="s">
        <v>10</v>
      </c>
      <c r="G17" s="387">
        <v>15</v>
      </c>
      <c r="H17" s="388">
        <v>202</v>
      </c>
      <c r="I17" s="388">
        <v>268</v>
      </c>
      <c r="J17" s="394">
        <f>H17/I17</f>
        <v>0.75373134328358204</v>
      </c>
      <c r="K17" s="514" t="s">
        <v>10</v>
      </c>
      <c r="L17" s="389">
        <v>2</v>
      </c>
      <c r="M17" s="388">
        <v>29</v>
      </c>
      <c r="N17" s="388">
        <v>48</v>
      </c>
      <c r="O17" s="395">
        <f t="shared" si="1"/>
        <v>0.60416666666666663</v>
      </c>
      <c r="P17" s="514" t="s">
        <v>10</v>
      </c>
      <c r="Q17" s="387">
        <v>1</v>
      </c>
      <c r="R17" s="388">
        <v>15</v>
      </c>
      <c r="S17" s="388">
        <v>24</v>
      </c>
      <c r="T17" s="396">
        <f>R17/S17</f>
        <v>0.625</v>
      </c>
      <c r="U17" s="514" t="s">
        <v>10</v>
      </c>
      <c r="V17" s="389"/>
      <c r="W17" s="387"/>
      <c r="X17" s="387"/>
      <c r="Y17" s="398"/>
      <c r="Z17" s="514" t="s">
        <v>10</v>
      </c>
      <c r="AA17" s="389"/>
      <c r="AB17" s="388"/>
      <c r="AC17" s="388"/>
      <c r="AD17" s="404"/>
    </row>
    <row r="18" spans="1:30" s="217" customFormat="1">
      <c r="A18" s="514" t="s">
        <v>11</v>
      </c>
      <c r="B18" s="389">
        <v>39</v>
      </c>
      <c r="C18" s="388">
        <v>534</v>
      </c>
      <c r="D18" s="388">
        <v>685</v>
      </c>
      <c r="E18" s="391">
        <f t="shared" si="0"/>
        <v>0.77956204379562044</v>
      </c>
      <c r="F18" s="514" t="s">
        <v>11</v>
      </c>
      <c r="G18" s="387"/>
      <c r="H18" s="388"/>
      <c r="I18" s="388"/>
      <c r="J18" s="394"/>
      <c r="K18" s="514" t="s">
        <v>11</v>
      </c>
      <c r="L18" s="389">
        <v>39</v>
      </c>
      <c r="M18" s="388">
        <v>534</v>
      </c>
      <c r="N18" s="388">
        <v>685</v>
      </c>
      <c r="O18" s="395">
        <f t="shared" si="1"/>
        <v>0.77956204379562044</v>
      </c>
      <c r="P18" s="514" t="s">
        <v>11</v>
      </c>
      <c r="Q18" s="387"/>
      <c r="R18" s="388"/>
      <c r="S18" s="388"/>
      <c r="T18" s="396"/>
      <c r="U18" s="514" t="s">
        <v>11</v>
      </c>
      <c r="V18" s="389"/>
      <c r="W18" s="387"/>
      <c r="X18" s="387"/>
      <c r="Y18" s="398"/>
      <c r="Z18" s="514" t="s">
        <v>11</v>
      </c>
      <c r="AA18" s="389"/>
      <c r="AB18" s="388"/>
      <c r="AC18" s="388"/>
      <c r="AD18" s="404"/>
    </row>
    <row r="19" spans="1:30" s="217" customFormat="1">
      <c r="A19" s="514" t="s">
        <v>12</v>
      </c>
      <c r="B19" s="389">
        <v>96</v>
      </c>
      <c r="C19" s="388">
        <v>2092</v>
      </c>
      <c r="D19" s="388">
        <v>2584</v>
      </c>
      <c r="E19" s="391">
        <f t="shared" si="0"/>
        <v>0.80959752321981426</v>
      </c>
      <c r="F19" s="514" t="s">
        <v>12</v>
      </c>
      <c r="G19" s="387">
        <v>20</v>
      </c>
      <c r="H19" s="388">
        <v>408</v>
      </c>
      <c r="I19" s="388">
        <v>541</v>
      </c>
      <c r="J19" s="394">
        <f>H19/I19</f>
        <v>0.75415896487985212</v>
      </c>
      <c r="K19" s="514" t="s">
        <v>12</v>
      </c>
      <c r="L19" s="389">
        <v>36</v>
      </c>
      <c r="M19" s="388">
        <v>840</v>
      </c>
      <c r="N19" s="388">
        <v>1016</v>
      </c>
      <c r="O19" s="395">
        <f t="shared" si="1"/>
        <v>0.82677165354330706</v>
      </c>
      <c r="P19" s="514" t="s">
        <v>12</v>
      </c>
      <c r="Q19" s="387">
        <v>17</v>
      </c>
      <c r="R19" s="388">
        <v>352</v>
      </c>
      <c r="S19" s="388">
        <v>427</v>
      </c>
      <c r="T19" s="396">
        <f>R19/S19</f>
        <v>0.82435597189695553</v>
      </c>
      <c r="U19" s="514" t="s">
        <v>12</v>
      </c>
      <c r="V19" s="389">
        <v>3</v>
      </c>
      <c r="W19" s="387">
        <v>67</v>
      </c>
      <c r="X19" s="387">
        <v>85</v>
      </c>
      <c r="Y19" s="398">
        <v>0.78823529411764715</v>
      </c>
      <c r="Z19" s="514" t="s">
        <v>12</v>
      </c>
      <c r="AA19" s="389">
        <v>20</v>
      </c>
      <c r="AB19" s="388">
        <v>425</v>
      </c>
      <c r="AC19" s="388">
        <v>515</v>
      </c>
      <c r="AD19" s="404">
        <v>0.82524271844660191</v>
      </c>
    </row>
    <row r="20" spans="1:30" s="217" customFormat="1">
      <c r="A20" s="514" t="s">
        <v>13</v>
      </c>
      <c r="B20" s="389">
        <v>64</v>
      </c>
      <c r="C20" s="388">
        <v>1359</v>
      </c>
      <c r="D20" s="388">
        <v>1752</v>
      </c>
      <c r="E20" s="391">
        <f t="shared" si="0"/>
        <v>0.77568493150684936</v>
      </c>
      <c r="F20" s="514" t="s">
        <v>13</v>
      </c>
      <c r="G20" s="387">
        <v>8</v>
      </c>
      <c r="H20" s="388">
        <v>152</v>
      </c>
      <c r="I20" s="388">
        <v>210</v>
      </c>
      <c r="J20" s="394">
        <f>H20/I20</f>
        <v>0.72380952380952379</v>
      </c>
      <c r="K20" s="514" t="s">
        <v>13</v>
      </c>
      <c r="L20" s="389">
        <v>36</v>
      </c>
      <c r="M20" s="388">
        <v>804</v>
      </c>
      <c r="N20" s="388">
        <v>1027</v>
      </c>
      <c r="O20" s="395">
        <f t="shared" si="1"/>
        <v>0.78286270691333981</v>
      </c>
      <c r="P20" s="514" t="s">
        <v>13</v>
      </c>
      <c r="Q20" s="387">
        <v>6</v>
      </c>
      <c r="R20" s="388">
        <v>141</v>
      </c>
      <c r="S20" s="388">
        <v>170</v>
      </c>
      <c r="T20" s="396">
        <f>R20/S20</f>
        <v>0.8294117647058824</v>
      </c>
      <c r="U20" s="514" t="s">
        <v>13</v>
      </c>
      <c r="V20" s="389"/>
      <c r="W20" s="387"/>
      <c r="X20" s="387"/>
      <c r="Y20" s="398"/>
      <c r="Z20" s="514" t="s">
        <v>13</v>
      </c>
      <c r="AA20" s="389">
        <v>14</v>
      </c>
      <c r="AB20" s="388">
        <v>262</v>
      </c>
      <c r="AC20" s="388">
        <v>345</v>
      </c>
      <c r="AD20" s="404">
        <v>0.75942028985507248</v>
      </c>
    </row>
    <row r="21" spans="1:30" s="217" customFormat="1">
      <c r="A21" s="514" t="s">
        <v>14</v>
      </c>
      <c r="B21" s="389">
        <v>213</v>
      </c>
      <c r="C21" s="388">
        <v>4187</v>
      </c>
      <c r="D21" s="388">
        <v>4834</v>
      </c>
      <c r="E21" s="391">
        <f t="shared" si="0"/>
        <v>0.86615639222176255</v>
      </c>
      <c r="F21" s="514" t="s">
        <v>14</v>
      </c>
      <c r="G21" s="387">
        <v>41</v>
      </c>
      <c r="H21" s="388">
        <v>756</v>
      </c>
      <c r="I21" s="388">
        <v>864</v>
      </c>
      <c r="J21" s="394">
        <f>H21/I21</f>
        <v>0.875</v>
      </c>
      <c r="K21" s="514" t="s">
        <v>14</v>
      </c>
      <c r="L21" s="389">
        <v>107</v>
      </c>
      <c r="M21" s="388">
        <v>2138</v>
      </c>
      <c r="N21" s="388">
        <v>2450</v>
      </c>
      <c r="O21" s="395">
        <f t="shared" si="1"/>
        <v>0.87265306122448982</v>
      </c>
      <c r="P21" s="514" t="s">
        <v>14</v>
      </c>
      <c r="Q21" s="387">
        <v>54</v>
      </c>
      <c r="R21" s="388">
        <v>1065</v>
      </c>
      <c r="S21" s="388">
        <v>1249</v>
      </c>
      <c r="T21" s="396">
        <f>R21/S21</f>
        <v>0.8526821457165733</v>
      </c>
      <c r="U21" s="514" t="s">
        <v>14</v>
      </c>
      <c r="V21" s="389">
        <v>2</v>
      </c>
      <c r="W21" s="387">
        <v>39</v>
      </c>
      <c r="X21" s="387">
        <v>48</v>
      </c>
      <c r="Y21" s="398">
        <v>0.8125</v>
      </c>
      <c r="Z21" s="514" t="s">
        <v>14</v>
      </c>
      <c r="AA21" s="389">
        <v>9</v>
      </c>
      <c r="AB21" s="388">
        <v>189</v>
      </c>
      <c r="AC21" s="388">
        <v>223</v>
      </c>
      <c r="AD21" s="404">
        <v>0.84304932735426008</v>
      </c>
    </row>
    <row r="22" spans="1:30" s="217" customFormat="1">
      <c r="A22" s="514" t="s">
        <v>15</v>
      </c>
      <c r="B22" s="389">
        <v>7</v>
      </c>
      <c r="C22" s="388">
        <v>111</v>
      </c>
      <c r="D22" s="388">
        <v>136</v>
      </c>
      <c r="E22" s="391">
        <f t="shared" si="0"/>
        <v>0.81617647058823528</v>
      </c>
      <c r="F22" s="514" t="s">
        <v>15</v>
      </c>
      <c r="G22" s="387"/>
      <c r="H22" s="388"/>
      <c r="I22" s="388"/>
      <c r="J22" s="394"/>
      <c r="K22" s="514" t="s">
        <v>15</v>
      </c>
      <c r="L22" s="389">
        <v>5</v>
      </c>
      <c r="M22" s="388">
        <v>92</v>
      </c>
      <c r="N22" s="388">
        <v>108</v>
      </c>
      <c r="O22" s="395">
        <f t="shared" si="1"/>
        <v>0.85185185185185186</v>
      </c>
      <c r="P22" s="514" t="s">
        <v>15</v>
      </c>
      <c r="Q22" s="387"/>
      <c r="R22" s="388"/>
      <c r="S22" s="388"/>
      <c r="T22" s="396"/>
      <c r="U22" s="514" t="s">
        <v>15</v>
      </c>
      <c r="V22" s="389"/>
      <c r="W22" s="387"/>
      <c r="X22" s="387"/>
      <c r="Y22" s="398"/>
      <c r="Z22" s="514" t="s">
        <v>15</v>
      </c>
      <c r="AA22" s="389">
        <v>2</v>
      </c>
      <c r="AB22" s="388">
        <v>19</v>
      </c>
      <c r="AC22" s="388">
        <v>28</v>
      </c>
      <c r="AD22" s="404">
        <v>0.67859999999999998</v>
      </c>
    </row>
    <row r="23" spans="1:30" s="217" customFormat="1">
      <c r="A23" s="514" t="s">
        <v>16</v>
      </c>
      <c r="B23" s="389">
        <v>63</v>
      </c>
      <c r="C23" s="388">
        <v>1302</v>
      </c>
      <c r="D23" s="388">
        <v>1561</v>
      </c>
      <c r="E23" s="391">
        <f t="shared" si="0"/>
        <v>0.8340807174887892</v>
      </c>
      <c r="F23" s="514" t="s">
        <v>16</v>
      </c>
      <c r="G23" s="387">
        <v>5</v>
      </c>
      <c r="H23" s="388">
        <v>100</v>
      </c>
      <c r="I23" s="388">
        <v>120</v>
      </c>
      <c r="J23" s="394">
        <f>H23/I23</f>
        <v>0.83333333333333337</v>
      </c>
      <c r="K23" s="514" t="s">
        <v>16</v>
      </c>
      <c r="L23" s="389">
        <v>13</v>
      </c>
      <c r="M23" s="388">
        <v>282</v>
      </c>
      <c r="N23" s="388">
        <v>327</v>
      </c>
      <c r="O23" s="395">
        <f t="shared" si="1"/>
        <v>0.86238532110091748</v>
      </c>
      <c r="P23" s="514" t="s">
        <v>16</v>
      </c>
      <c r="Q23" s="387">
        <v>8</v>
      </c>
      <c r="R23" s="388">
        <v>144</v>
      </c>
      <c r="S23" s="388">
        <v>196</v>
      </c>
      <c r="T23" s="396">
        <f>R23/S23</f>
        <v>0.73469387755102045</v>
      </c>
      <c r="U23" s="514" t="s">
        <v>16</v>
      </c>
      <c r="V23" s="389">
        <v>17</v>
      </c>
      <c r="W23" s="387">
        <v>380</v>
      </c>
      <c r="X23" s="387">
        <v>413</v>
      </c>
      <c r="Y23" s="398">
        <v>0.92009685230024219</v>
      </c>
      <c r="Z23" s="514" t="s">
        <v>16</v>
      </c>
      <c r="AA23" s="389">
        <v>20</v>
      </c>
      <c r="AB23" s="388">
        <v>396</v>
      </c>
      <c r="AC23" s="388">
        <v>505</v>
      </c>
      <c r="AD23" s="404">
        <f>AB23/AC23</f>
        <v>0.78415841584158419</v>
      </c>
    </row>
    <row r="24" spans="1:30" s="217" customFormat="1">
      <c r="A24" s="514" t="s">
        <v>17</v>
      </c>
      <c r="B24" s="389">
        <v>44</v>
      </c>
      <c r="C24" s="388">
        <v>650</v>
      </c>
      <c r="D24" s="388">
        <v>830</v>
      </c>
      <c r="E24" s="391">
        <f t="shared" si="0"/>
        <v>0.7831325301204819</v>
      </c>
      <c r="F24" s="514" t="s">
        <v>17</v>
      </c>
      <c r="G24" s="387"/>
      <c r="H24" s="388"/>
      <c r="I24" s="388"/>
      <c r="J24" s="394"/>
      <c r="K24" s="514" t="s">
        <v>17</v>
      </c>
      <c r="L24" s="389">
        <v>41</v>
      </c>
      <c r="M24" s="388">
        <v>606</v>
      </c>
      <c r="N24" s="388">
        <v>766</v>
      </c>
      <c r="O24" s="395">
        <f t="shared" si="1"/>
        <v>0.79112271540469969</v>
      </c>
      <c r="P24" s="514" t="s">
        <v>17</v>
      </c>
      <c r="Q24" s="387"/>
      <c r="R24" s="388"/>
      <c r="S24" s="388"/>
      <c r="T24" s="396"/>
      <c r="U24" s="514" t="s">
        <v>17</v>
      </c>
      <c r="V24" s="389">
        <v>3</v>
      </c>
      <c r="W24" s="387">
        <v>44</v>
      </c>
      <c r="X24" s="387">
        <v>64</v>
      </c>
      <c r="Y24" s="398">
        <v>0.6875</v>
      </c>
      <c r="Z24" s="514" t="s">
        <v>17</v>
      </c>
      <c r="AA24" s="389"/>
      <c r="AB24" s="388"/>
      <c r="AC24" s="388"/>
      <c r="AD24" s="404"/>
    </row>
    <row r="25" spans="1:30" s="217" customFormat="1">
      <c r="A25" s="514" t="s">
        <v>18</v>
      </c>
      <c r="B25" s="389">
        <v>175</v>
      </c>
      <c r="C25" s="388">
        <v>3262</v>
      </c>
      <c r="D25" s="388">
        <v>4009</v>
      </c>
      <c r="E25" s="391">
        <f t="shared" si="0"/>
        <v>0.81366924420054876</v>
      </c>
      <c r="F25" s="514" t="s">
        <v>18</v>
      </c>
      <c r="G25" s="387">
        <v>13</v>
      </c>
      <c r="H25" s="388">
        <v>252</v>
      </c>
      <c r="I25" s="388">
        <v>292</v>
      </c>
      <c r="J25" s="394">
        <f>H25/I25</f>
        <v>0.86301369863013699</v>
      </c>
      <c r="K25" s="514" t="s">
        <v>18</v>
      </c>
      <c r="L25" s="389">
        <v>67</v>
      </c>
      <c r="M25" s="388">
        <v>1221</v>
      </c>
      <c r="N25" s="388">
        <v>1383</v>
      </c>
      <c r="O25" s="395">
        <f t="shared" si="1"/>
        <v>0.88286334056399129</v>
      </c>
      <c r="P25" s="514" t="s">
        <v>18</v>
      </c>
      <c r="Q25" s="387">
        <v>4</v>
      </c>
      <c r="R25" s="388">
        <v>82</v>
      </c>
      <c r="S25" s="388">
        <v>99</v>
      </c>
      <c r="T25" s="396">
        <f t="shared" ref="T25:T35" si="2">R25/S25</f>
        <v>0.82828282828282829</v>
      </c>
      <c r="U25" s="514" t="s">
        <v>18</v>
      </c>
      <c r="V25" s="389">
        <v>33</v>
      </c>
      <c r="W25" s="387">
        <v>655</v>
      </c>
      <c r="X25" s="387">
        <v>788</v>
      </c>
      <c r="Y25" s="398">
        <v>0.83121827411167515</v>
      </c>
      <c r="Z25" s="514" t="s">
        <v>18</v>
      </c>
      <c r="AA25" s="389">
        <v>58</v>
      </c>
      <c r="AB25" s="388">
        <v>1052</v>
      </c>
      <c r="AC25" s="388">
        <v>1447</v>
      </c>
      <c r="AD25" s="404">
        <v>0.72633033863165164</v>
      </c>
    </row>
    <row r="26" spans="1:30" s="217" customFormat="1">
      <c r="A26" s="514" t="s">
        <v>19</v>
      </c>
      <c r="B26" s="389">
        <v>6</v>
      </c>
      <c r="C26" s="388">
        <v>47</v>
      </c>
      <c r="D26" s="388">
        <v>93</v>
      </c>
      <c r="E26" s="391">
        <f t="shared" si="0"/>
        <v>0.5053763440860215</v>
      </c>
      <c r="F26" s="514" t="s">
        <v>19</v>
      </c>
      <c r="G26" s="387"/>
      <c r="H26" s="388"/>
      <c r="I26" s="388"/>
      <c r="J26" s="394"/>
      <c r="K26" s="514" t="s">
        <v>19</v>
      </c>
      <c r="L26" s="389"/>
      <c r="M26" s="388"/>
      <c r="N26" s="388"/>
      <c r="O26" s="395"/>
      <c r="P26" s="514" t="s">
        <v>19</v>
      </c>
      <c r="Q26" s="387">
        <v>6</v>
      </c>
      <c r="R26" s="388">
        <v>47</v>
      </c>
      <c r="S26" s="388">
        <v>93</v>
      </c>
      <c r="T26" s="396">
        <f t="shared" si="2"/>
        <v>0.5053763440860215</v>
      </c>
      <c r="U26" s="514" t="s">
        <v>19</v>
      </c>
      <c r="V26" s="389"/>
      <c r="W26" s="387"/>
      <c r="X26" s="387"/>
      <c r="Y26" s="398"/>
      <c r="Z26" s="514" t="s">
        <v>19</v>
      </c>
      <c r="AA26" s="389"/>
      <c r="AB26" s="388"/>
      <c r="AC26" s="388"/>
      <c r="AD26" s="404"/>
    </row>
    <row r="27" spans="1:30" s="217" customFormat="1">
      <c r="A27" s="514" t="s">
        <v>20</v>
      </c>
      <c r="B27" s="389">
        <v>246</v>
      </c>
      <c r="C27" s="388">
        <v>4815</v>
      </c>
      <c r="D27" s="388">
        <v>5459</v>
      </c>
      <c r="E27" s="391">
        <f t="shared" si="0"/>
        <v>0.88202967576479208</v>
      </c>
      <c r="F27" s="514" t="s">
        <v>20</v>
      </c>
      <c r="G27" s="387">
        <v>49</v>
      </c>
      <c r="H27" s="388">
        <v>943</v>
      </c>
      <c r="I27" s="388">
        <v>1085</v>
      </c>
      <c r="J27" s="394">
        <f>H27/I27</f>
        <v>0.86912442396313361</v>
      </c>
      <c r="K27" s="514" t="s">
        <v>20</v>
      </c>
      <c r="L27" s="389">
        <v>122</v>
      </c>
      <c r="M27" s="388">
        <v>2381</v>
      </c>
      <c r="N27" s="388">
        <v>2665</v>
      </c>
      <c r="O27" s="395">
        <f t="shared" ref="O27:O35" si="3">M27/N27</f>
        <v>0.89343339587242021</v>
      </c>
      <c r="P27" s="514" t="s">
        <v>20</v>
      </c>
      <c r="Q27" s="387">
        <v>53</v>
      </c>
      <c r="R27" s="388">
        <v>1047</v>
      </c>
      <c r="S27" s="388">
        <v>1203</v>
      </c>
      <c r="T27" s="396">
        <f t="shared" si="2"/>
        <v>0.87032418952618451</v>
      </c>
      <c r="U27" s="514" t="s">
        <v>20</v>
      </c>
      <c r="V27" s="389">
        <v>4</v>
      </c>
      <c r="W27" s="387">
        <v>84</v>
      </c>
      <c r="X27" s="387">
        <v>92</v>
      </c>
      <c r="Y27" s="398">
        <v>0.91304347826086962</v>
      </c>
      <c r="Z27" s="514" t="s">
        <v>20</v>
      </c>
      <c r="AA27" s="389">
        <v>18</v>
      </c>
      <c r="AB27" s="388">
        <v>360</v>
      </c>
      <c r="AC27" s="388">
        <v>414</v>
      </c>
      <c r="AD27" s="404">
        <v>0.86714975845410625</v>
      </c>
    </row>
    <row r="28" spans="1:30" s="217" customFormat="1">
      <c r="A28" s="514" t="s">
        <v>21</v>
      </c>
      <c r="B28" s="389">
        <v>21</v>
      </c>
      <c r="C28" s="388">
        <v>251</v>
      </c>
      <c r="D28" s="388">
        <v>415</v>
      </c>
      <c r="E28" s="391">
        <f t="shared" si="0"/>
        <v>0.60481927710843375</v>
      </c>
      <c r="F28" s="514" t="s">
        <v>21</v>
      </c>
      <c r="G28" s="387"/>
      <c r="H28" s="388"/>
      <c r="I28" s="388"/>
      <c r="J28" s="394"/>
      <c r="K28" s="514" t="s">
        <v>21</v>
      </c>
      <c r="L28" s="389">
        <v>13</v>
      </c>
      <c r="M28" s="388">
        <v>132</v>
      </c>
      <c r="N28" s="388">
        <v>238</v>
      </c>
      <c r="O28" s="395">
        <f t="shared" si="3"/>
        <v>0.55462184873949583</v>
      </c>
      <c r="P28" s="514" t="s">
        <v>21</v>
      </c>
      <c r="Q28" s="387">
        <v>8</v>
      </c>
      <c r="R28" s="388">
        <v>119</v>
      </c>
      <c r="S28" s="388">
        <v>177</v>
      </c>
      <c r="T28" s="396">
        <f t="shared" si="2"/>
        <v>0.67231638418079098</v>
      </c>
      <c r="U28" s="514" t="s">
        <v>21</v>
      </c>
      <c r="V28" s="389"/>
      <c r="W28" s="387"/>
      <c r="X28" s="387"/>
      <c r="Y28" s="398"/>
      <c r="Z28" s="514" t="s">
        <v>21</v>
      </c>
      <c r="AA28" s="389"/>
      <c r="AB28" s="388"/>
      <c r="AC28" s="388"/>
      <c r="AD28" s="404"/>
    </row>
    <row r="29" spans="1:30" s="217" customFormat="1">
      <c r="A29" s="515" t="s">
        <v>22</v>
      </c>
      <c r="B29" s="389">
        <v>4</v>
      </c>
      <c r="C29" s="388">
        <v>22</v>
      </c>
      <c r="D29" s="388">
        <v>112</v>
      </c>
      <c r="E29" s="391">
        <f t="shared" si="0"/>
        <v>0.19642857142857142</v>
      </c>
      <c r="F29" s="515" t="s">
        <v>22</v>
      </c>
      <c r="G29" s="387"/>
      <c r="H29" s="388"/>
      <c r="I29" s="388"/>
      <c r="J29" s="394"/>
      <c r="K29" s="515" t="s">
        <v>22</v>
      </c>
      <c r="L29" s="389">
        <v>2</v>
      </c>
      <c r="M29" s="388">
        <v>16</v>
      </c>
      <c r="N29" s="388">
        <v>56</v>
      </c>
      <c r="O29" s="395">
        <f t="shared" si="3"/>
        <v>0.2857142857142857</v>
      </c>
      <c r="P29" s="515" t="s">
        <v>22</v>
      </c>
      <c r="Q29" s="387">
        <v>2</v>
      </c>
      <c r="R29" s="388">
        <v>6</v>
      </c>
      <c r="S29" s="388">
        <v>56</v>
      </c>
      <c r="T29" s="396">
        <f t="shared" si="2"/>
        <v>0.10714285714285714</v>
      </c>
      <c r="U29" s="515" t="s">
        <v>22</v>
      </c>
      <c r="V29" s="389"/>
      <c r="W29" s="387"/>
      <c r="X29" s="387"/>
      <c r="Y29" s="398"/>
      <c r="Z29" s="515" t="s">
        <v>22</v>
      </c>
      <c r="AA29" s="389"/>
      <c r="AB29" s="388"/>
      <c r="AC29" s="388"/>
      <c r="AD29" s="404"/>
    </row>
    <row r="30" spans="1:30" s="217" customFormat="1">
      <c r="A30" s="514" t="s">
        <v>23</v>
      </c>
      <c r="B30" s="389">
        <v>108</v>
      </c>
      <c r="C30" s="388">
        <v>2609</v>
      </c>
      <c r="D30" s="388">
        <v>2957</v>
      </c>
      <c r="E30" s="391">
        <f t="shared" si="0"/>
        <v>0.88231315522489007</v>
      </c>
      <c r="F30" s="514" t="s">
        <v>23</v>
      </c>
      <c r="G30" s="387">
        <v>26</v>
      </c>
      <c r="H30" s="388">
        <v>573</v>
      </c>
      <c r="I30" s="388">
        <v>646</v>
      </c>
      <c r="J30" s="394">
        <f t="shared" ref="J30:J35" si="4">H30/I30</f>
        <v>0.88699690402476783</v>
      </c>
      <c r="K30" s="514" t="s">
        <v>23</v>
      </c>
      <c r="L30" s="389">
        <v>45</v>
      </c>
      <c r="M30" s="388">
        <v>1204</v>
      </c>
      <c r="N30" s="388">
        <v>1335</v>
      </c>
      <c r="O30" s="395">
        <f t="shared" si="3"/>
        <v>0.90187265917602999</v>
      </c>
      <c r="P30" s="514" t="s">
        <v>23</v>
      </c>
      <c r="Q30" s="387">
        <v>19</v>
      </c>
      <c r="R30" s="388">
        <v>445</v>
      </c>
      <c r="S30" s="388">
        <v>528</v>
      </c>
      <c r="T30" s="396">
        <f t="shared" si="2"/>
        <v>0.84280303030303028</v>
      </c>
      <c r="U30" s="514" t="s">
        <v>23</v>
      </c>
      <c r="V30" s="389">
        <v>2</v>
      </c>
      <c r="W30" s="387">
        <v>46</v>
      </c>
      <c r="X30" s="387">
        <v>50</v>
      </c>
      <c r="Y30" s="398">
        <v>0.92</v>
      </c>
      <c r="Z30" s="514" t="s">
        <v>23</v>
      </c>
      <c r="AA30" s="389">
        <v>16</v>
      </c>
      <c r="AB30" s="388">
        <v>341</v>
      </c>
      <c r="AC30" s="388">
        <v>398</v>
      </c>
      <c r="AD30" s="404">
        <v>0.85427135678391963</v>
      </c>
    </row>
    <row r="31" spans="1:30" s="217" customFormat="1">
      <c r="A31" s="514" t="s">
        <v>24</v>
      </c>
      <c r="B31" s="389">
        <v>147</v>
      </c>
      <c r="C31" s="388">
        <v>1695</v>
      </c>
      <c r="D31" s="388">
        <v>2612</v>
      </c>
      <c r="E31" s="391">
        <f t="shared" si="0"/>
        <v>0.64892802450229714</v>
      </c>
      <c r="F31" s="514" t="s">
        <v>24</v>
      </c>
      <c r="G31" s="387">
        <v>34</v>
      </c>
      <c r="H31" s="388">
        <v>279</v>
      </c>
      <c r="I31" s="388">
        <v>587</v>
      </c>
      <c r="J31" s="394">
        <f t="shared" si="4"/>
        <v>0.47529812606473593</v>
      </c>
      <c r="K31" s="514" t="s">
        <v>24</v>
      </c>
      <c r="L31" s="389">
        <v>54</v>
      </c>
      <c r="M31" s="388">
        <v>616</v>
      </c>
      <c r="N31" s="388">
        <v>869</v>
      </c>
      <c r="O31" s="395">
        <f t="shared" si="3"/>
        <v>0.70886075949367089</v>
      </c>
      <c r="P31" s="514" t="s">
        <v>24</v>
      </c>
      <c r="Q31" s="387">
        <v>23</v>
      </c>
      <c r="R31" s="388">
        <v>155</v>
      </c>
      <c r="S31" s="388">
        <v>307</v>
      </c>
      <c r="T31" s="396">
        <f t="shared" si="2"/>
        <v>0.50488599348534202</v>
      </c>
      <c r="U31" s="514" t="s">
        <v>24</v>
      </c>
      <c r="V31" s="389">
        <v>14</v>
      </c>
      <c r="W31" s="387">
        <v>233</v>
      </c>
      <c r="X31" s="387">
        <v>306</v>
      </c>
      <c r="Y31" s="398">
        <v>0.7614379084967321</v>
      </c>
      <c r="Z31" s="514" t="s">
        <v>24</v>
      </c>
      <c r="AA31" s="389">
        <v>22</v>
      </c>
      <c r="AB31" s="388">
        <v>412</v>
      </c>
      <c r="AC31" s="388">
        <v>543</v>
      </c>
      <c r="AD31" s="404">
        <v>0.75506445672191524</v>
      </c>
    </row>
    <row r="32" spans="1:30" s="217" customFormat="1">
      <c r="A32" s="515" t="s">
        <v>25</v>
      </c>
      <c r="B32" s="389">
        <v>51</v>
      </c>
      <c r="C32" s="388">
        <v>881</v>
      </c>
      <c r="D32" s="388">
        <v>1007</v>
      </c>
      <c r="E32" s="391">
        <f t="shared" si="0"/>
        <v>0.87487586891757696</v>
      </c>
      <c r="F32" s="515" t="s">
        <v>25</v>
      </c>
      <c r="G32" s="387">
        <v>8</v>
      </c>
      <c r="H32" s="388">
        <v>122</v>
      </c>
      <c r="I32" s="388">
        <v>162</v>
      </c>
      <c r="J32" s="394">
        <f t="shared" si="4"/>
        <v>0.75308641975308643</v>
      </c>
      <c r="K32" s="515" t="s">
        <v>25</v>
      </c>
      <c r="L32" s="389">
        <v>27</v>
      </c>
      <c r="M32" s="388">
        <v>475</v>
      </c>
      <c r="N32" s="388">
        <v>525</v>
      </c>
      <c r="O32" s="395">
        <f t="shared" si="3"/>
        <v>0.90476190476190477</v>
      </c>
      <c r="P32" s="515" t="s">
        <v>25</v>
      </c>
      <c r="Q32" s="387">
        <v>16</v>
      </c>
      <c r="R32" s="388">
        <v>284</v>
      </c>
      <c r="S32" s="388">
        <v>320</v>
      </c>
      <c r="T32" s="396">
        <f t="shared" si="2"/>
        <v>0.88749999999999996</v>
      </c>
      <c r="U32" s="515" t="s">
        <v>25</v>
      </c>
      <c r="V32" s="389"/>
      <c r="W32" s="387"/>
      <c r="X32" s="387"/>
      <c r="Y32" s="398"/>
      <c r="Z32" s="515" t="s">
        <v>25</v>
      </c>
      <c r="AA32" s="389"/>
      <c r="AB32" s="388"/>
      <c r="AC32" s="388"/>
      <c r="AD32" s="404"/>
    </row>
    <row r="33" spans="1:30" s="217" customFormat="1">
      <c r="A33" s="515" t="s">
        <v>26</v>
      </c>
      <c r="B33" s="389">
        <v>81</v>
      </c>
      <c r="C33" s="388">
        <v>1290</v>
      </c>
      <c r="D33" s="388">
        <v>1608</v>
      </c>
      <c r="E33" s="391">
        <f t="shared" si="0"/>
        <v>0.80223880597014929</v>
      </c>
      <c r="F33" s="515" t="s">
        <v>26</v>
      </c>
      <c r="G33" s="387">
        <v>10</v>
      </c>
      <c r="H33" s="388">
        <v>135</v>
      </c>
      <c r="I33" s="388">
        <v>200</v>
      </c>
      <c r="J33" s="394">
        <f t="shared" si="4"/>
        <v>0.67500000000000004</v>
      </c>
      <c r="K33" s="515" t="s">
        <v>26</v>
      </c>
      <c r="L33" s="389">
        <v>46</v>
      </c>
      <c r="M33" s="388">
        <v>764</v>
      </c>
      <c r="N33" s="388">
        <v>908</v>
      </c>
      <c r="O33" s="395">
        <f t="shared" si="3"/>
        <v>0.84140969162995594</v>
      </c>
      <c r="P33" s="515" t="s">
        <v>26</v>
      </c>
      <c r="Q33" s="387">
        <v>24</v>
      </c>
      <c r="R33" s="388">
        <v>383</v>
      </c>
      <c r="S33" s="388">
        <v>480</v>
      </c>
      <c r="T33" s="396">
        <f t="shared" si="2"/>
        <v>0.79791666666666672</v>
      </c>
      <c r="U33" s="515" t="s">
        <v>26</v>
      </c>
      <c r="V33" s="389">
        <v>1</v>
      </c>
      <c r="W33" s="387">
        <v>8</v>
      </c>
      <c r="X33" s="387">
        <v>20</v>
      </c>
      <c r="Y33" s="398">
        <v>0.4</v>
      </c>
      <c r="Z33" s="515" t="s">
        <v>26</v>
      </c>
      <c r="AA33" s="389"/>
      <c r="AB33" s="388"/>
      <c r="AC33" s="388"/>
      <c r="AD33" s="404"/>
    </row>
    <row r="34" spans="1:30" s="217" customFormat="1">
      <c r="A34" s="515" t="s">
        <v>27</v>
      </c>
      <c r="B34" s="389">
        <v>47</v>
      </c>
      <c r="C34" s="388">
        <v>652</v>
      </c>
      <c r="D34" s="388">
        <v>940</v>
      </c>
      <c r="E34" s="391">
        <f t="shared" si="0"/>
        <v>0.69361702127659575</v>
      </c>
      <c r="F34" s="515" t="s">
        <v>27</v>
      </c>
      <c r="G34" s="387">
        <v>4</v>
      </c>
      <c r="H34" s="388">
        <v>64</v>
      </c>
      <c r="I34" s="388">
        <v>80</v>
      </c>
      <c r="J34" s="394">
        <f t="shared" si="4"/>
        <v>0.8</v>
      </c>
      <c r="K34" s="515" t="s">
        <v>27</v>
      </c>
      <c r="L34" s="389">
        <v>28</v>
      </c>
      <c r="M34" s="388">
        <v>378</v>
      </c>
      <c r="N34" s="388">
        <v>560</v>
      </c>
      <c r="O34" s="395">
        <f t="shared" si="3"/>
        <v>0.67500000000000004</v>
      </c>
      <c r="P34" s="515" t="s">
        <v>27</v>
      </c>
      <c r="Q34" s="387">
        <v>15</v>
      </c>
      <c r="R34" s="388">
        <v>210</v>
      </c>
      <c r="S34" s="388">
        <v>300</v>
      </c>
      <c r="T34" s="396">
        <f t="shared" si="2"/>
        <v>0.7</v>
      </c>
      <c r="U34" s="515" t="s">
        <v>27</v>
      </c>
      <c r="V34" s="389"/>
      <c r="W34" s="387"/>
      <c r="X34" s="387"/>
      <c r="Y34" s="398"/>
      <c r="Z34" s="515" t="s">
        <v>27</v>
      </c>
      <c r="AA34" s="389"/>
      <c r="AB34" s="388"/>
      <c r="AC34" s="388"/>
      <c r="AD34" s="404"/>
    </row>
    <row r="35" spans="1:30" s="217" customFormat="1">
      <c r="A35" s="515" t="s">
        <v>28</v>
      </c>
      <c r="B35" s="389">
        <v>87</v>
      </c>
      <c r="C35" s="388">
        <v>1421</v>
      </c>
      <c r="D35" s="388">
        <v>1730</v>
      </c>
      <c r="E35" s="391">
        <f t="shared" si="0"/>
        <v>0.82138728323699417</v>
      </c>
      <c r="F35" s="515" t="s">
        <v>28</v>
      </c>
      <c r="G35" s="387">
        <v>10</v>
      </c>
      <c r="H35" s="388">
        <v>166</v>
      </c>
      <c r="I35" s="388">
        <v>200</v>
      </c>
      <c r="J35" s="394">
        <f t="shared" si="4"/>
        <v>0.83</v>
      </c>
      <c r="K35" s="515" t="s">
        <v>28</v>
      </c>
      <c r="L35" s="389">
        <v>50</v>
      </c>
      <c r="M35" s="388">
        <v>821</v>
      </c>
      <c r="N35" s="388">
        <v>990</v>
      </c>
      <c r="O35" s="395">
        <f t="shared" si="3"/>
        <v>0.8292929292929293</v>
      </c>
      <c r="P35" s="515" t="s">
        <v>28</v>
      </c>
      <c r="Q35" s="387">
        <v>27</v>
      </c>
      <c r="R35" s="388">
        <v>434</v>
      </c>
      <c r="S35" s="388">
        <v>540</v>
      </c>
      <c r="T35" s="396">
        <f t="shared" si="2"/>
        <v>0.8037037037037037</v>
      </c>
      <c r="U35" s="515" t="s">
        <v>28</v>
      </c>
      <c r="V35" s="389"/>
      <c r="W35" s="387"/>
      <c r="X35" s="387"/>
      <c r="Y35" s="398"/>
      <c r="Z35" s="515" t="s">
        <v>28</v>
      </c>
      <c r="AA35" s="389"/>
      <c r="AB35" s="388"/>
      <c r="AC35" s="388"/>
      <c r="AD35" s="404"/>
    </row>
    <row r="36" spans="1:30" s="217" customFormat="1">
      <c r="A36" s="514" t="s">
        <v>29</v>
      </c>
      <c r="B36" s="389">
        <v>12</v>
      </c>
      <c r="C36" s="388">
        <v>99</v>
      </c>
      <c r="D36" s="388">
        <v>190</v>
      </c>
      <c r="E36" s="391">
        <f t="shared" ref="E36:E67" si="5">C36/D36</f>
        <v>0.52105263157894732</v>
      </c>
      <c r="F36" s="514" t="s">
        <v>29</v>
      </c>
      <c r="G36" s="387"/>
      <c r="H36" s="388"/>
      <c r="I36" s="388"/>
      <c r="J36" s="394"/>
      <c r="K36" s="514" t="s">
        <v>29</v>
      </c>
      <c r="L36" s="389"/>
      <c r="M36" s="388"/>
      <c r="N36" s="388"/>
      <c r="O36" s="395"/>
      <c r="P36" s="514" t="s">
        <v>29</v>
      </c>
      <c r="Q36" s="387"/>
      <c r="R36" s="388"/>
      <c r="S36" s="388"/>
      <c r="T36" s="396"/>
      <c r="U36" s="514" t="s">
        <v>29</v>
      </c>
      <c r="V36" s="389">
        <v>2</v>
      </c>
      <c r="W36" s="387">
        <v>11</v>
      </c>
      <c r="X36" s="387">
        <v>30</v>
      </c>
      <c r="Y36" s="398">
        <v>0.3666666666666667</v>
      </c>
      <c r="Z36" s="514" t="s">
        <v>29</v>
      </c>
      <c r="AA36" s="389">
        <v>10</v>
      </c>
      <c r="AB36" s="388">
        <v>88</v>
      </c>
      <c r="AC36" s="388">
        <v>160</v>
      </c>
      <c r="AD36" s="404">
        <v>0.54374999999999996</v>
      </c>
    </row>
    <row r="37" spans="1:30" s="217" customFormat="1">
      <c r="A37" s="514" t="s">
        <v>30</v>
      </c>
      <c r="B37" s="389">
        <v>21</v>
      </c>
      <c r="C37" s="388">
        <v>337</v>
      </c>
      <c r="D37" s="388">
        <v>399</v>
      </c>
      <c r="E37" s="391">
        <f t="shared" si="5"/>
        <v>0.84461152882205515</v>
      </c>
      <c r="F37" s="514" t="s">
        <v>30</v>
      </c>
      <c r="G37" s="387">
        <v>3</v>
      </c>
      <c r="H37" s="388">
        <v>37</v>
      </c>
      <c r="I37" s="388">
        <v>54</v>
      </c>
      <c r="J37" s="394">
        <f>H37/I37</f>
        <v>0.68518518518518523</v>
      </c>
      <c r="K37" s="514" t="s">
        <v>30</v>
      </c>
      <c r="L37" s="389">
        <v>18</v>
      </c>
      <c r="M37" s="388">
        <v>300</v>
      </c>
      <c r="N37" s="388">
        <v>345</v>
      </c>
      <c r="O37" s="395">
        <f>M37/N37</f>
        <v>0.86956521739130432</v>
      </c>
      <c r="P37" s="514" t="s">
        <v>30</v>
      </c>
      <c r="Q37" s="387"/>
      <c r="R37" s="388"/>
      <c r="S37" s="388"/>
      <c r="T37" s="396"/>
      <c r="U37" s="514" t="s">
        <v>30</v>
      </c>
      <c r="V37" s="389"/>
      <c r="W37" s="387"/>
      <c r="X37" s="387"/>
      <c r="Y37" s="398"/>
      <c r="Z37" s="514" t="s">
        <v>30</v>
      </c>
      <c r="AA37" s="389"/>
      <c r="AB37" s="388"/>
      <c r="AC37" s="388"/>
      <c r="AD37" s="404"/>
    </row>
    <row r="38" spans="1:30" s="217" customFormat="1">
      <c r="A38" s="514" t="s">
        <v>31</v>
      </c>
      <c r="B38" s="389">
        <v>71</v>
      </c>
      <c r="C38" s="388">
        <v>1201</v>
      </c>
      <c r="D38" s="388">
        <v>1460</v>
      </c>
      <c r="E38" s="391">
        <f t="shared" si="5"/>
        <v>0.82260273972602738</v>
      </c>
      <c r="F38" s="514" t="s">
        <v>31</v>
      </c>
      <c r="G38" s="387">
        <v>13</v>
      </c>
      <c r="H38" s="388">
        <v>233</v>
      </c>
      <c r="I38" s="388">
        <v>272</v>
      </c>
      <c r="J38" s="394">
        <f>H38/I38</f>
        <v>0.85661764705882348</v>
      </c>
      <c r="K38" s="514" t="s">
        <v>31</v>
      </c>
      <c r="L38" s="389">
        <v>49</v>
      </c>
      <c r="M38" s="388">
        <v>830</v>
      </c>
      <c r="N38" s="388">
        <v>1008</v>
      </c>
      <c r="O38" s="395">
        <f>M38/N38</f>
        <v>0.82341269841269837</v>
      </c>
      <c r="P38" s="514" t="s">
        <v>31</v>
      </c>
      <c r="Q38" s="387">
        <v>9</v>
      </c>
      <c r="R38" s="388">
        <v>138</v>
      </c>
      <c r="S38" s="388">
        <v>180</v>
      </c>
      <c r="T38" s="396">
        <f>R38/S38</f>
        <v>0.76666666666666672</v>
      </c>
      <c r="U38" s="514" t="s">
        <v>31</v>
      </c>
      <c r="V38" s="389"/>
      <c r="W38" s="387"/>
      <c r="X38" s="387"/>
      <c r="Y38" s="398"/>
      <c r="Z38" s="514" t="s">
        <v>31</v>
      </c>
      <c r="AA38" s="389"/>
      <c r="AB38" s="388"/>
      <c r="AC38" s="388"/>
      <c r="AD38" s="404"/>
    </row>
    <row r="39" spans="1:30" s="217" customFormat="1">
      <c r="A39" s="514" t="s">
        <v>32</v>
      </c>
      <c r="B39" s="389">
        <v>777</v>
      </c>
      <c r="C39" s="388">
        <v>14192</v>
      </c>
      <c r="D39" s="388">
        <v>16235</v>
      </c>
      <c r="E39" s="391">
        <f t="shared" si="5"/>
        <v>0.87416076378195262</v>
      </c>
      <c r="F39" s="514" t="s">
        <v>32</v>
      </c>
      <c r="G39" s="387">
        <v>124</v>
      </c>
      <c r="H39" s="388">
        <v>2361</v>
      </c>
      <c r="I39" s="388">
        <v>2635</v>
      </c>
      <c r="J39" s="394">
        <f>H39/I39</f>
        <v>0.89601518026565463</v>
      </c>
      <c r="K39" s="514" t="s">
        <v>32</v>
      </c>
      <c r="L39" s="389">
        <v>391</v>
      </c>
      <c r="M39" s="388">
        <v>7242</v>
      </c>
      <c r="N39" s="388">
        <v>8223</v>
      </c>
      <c r="O39" s="395">
        <f>M39/N39</f>
        <v>0.88070047427946008</v>
      </c>
      <c r="P39" s="514" t="s">
        <v>32</v>
      </c>
      <c r="Q39" s="387">
        <v>164</v>
      </c>
      <c r="R39" s="388">
        <v>3084</v>
      </c>
      <c r="S39" s="388">
        <v>3424</v>
      </c>
      <c r="T39" s="396">
        <f>R39/S39</f>
        <v>0.90070093457943923</v>
      </c>
      <c r="U39" s="514" t="s">
        <v>32</v>
      </c>
      <c r="V39" s="389">
        <v>5</v>
      </c>
      <c r="W39" s="387">
        <v>98</v>
      </c>
      <c r="X39" s="387">
        <v>124</v>
      </c>
      <c r="Y39" s="398">
        <v>0.79032258064516137</v>
      </c>
      <c r="Z39" s="514" t="s">
        <v>32</v>
      </c>
      <c r="AA39" s="389">
        <v>93</v>
      </c>
      <c r="AB39" s="388">
        <v>1407</v>
      </c>
      <c r="AC39" s="388">
        <v>1829</v>
      </c>
      <c r="AD39" s="404">
        <v>0.76872607982504104</v>
      </c>
    </row>
    <row r="40" spans="1:30" s="217" customFormat="1">
      <c r="A40" s="514" t="s">
        <v>33</v>
      </c>
      <c r="B40" s="389">
        <v>14</v>
      </c>
      <c r="C40" s="388">
        <v>214</v>
      </c>
      <c r="D40" s="388">
        <v>255</v>
      </c>
      <c r="E40" s="391">
        <f t="shared" si="5"/>
        <v>0.83921568627450982</v>
      </c>
      <c r="F40" s="514" t="s">
        <v>33</v>
      </c>
      <c r="G40" s="387">
        <v>2</v>
      </c>
      <c r="H40" s="388">
        <v>39</v>
      </c>
      <c r="I40" s="388">
        <v>43</v>
      </c>
      <c r="J40" s="394">
        <f>H40/I40</f>
        <v>0.90697674418604646</v>
      </c>
      <c r="K40" s="514" t="s">
        <v>33</v>
      </c>
      <c r="L40" s="389">
        <v>5</v>
      </c>
      <c r="M40" s="388">
        <v>96</v>
      </c>
      <c r="N40" s="388">
        <v>115</v>
      </c>
      <c r="O40" s="395">
        <f>M40/N40</f>
        <v>0.83478260869565213</v>
      </c>
      <c r="P40" s="514" t="s">
        <v>33</v>
      </c>
      <c r="Q40" s="387">
        <v>7</v>
      </c>
      <c r="R40" s="388">
        <v>79</v>
      </c>
      <c r="S40" s="388">
        <v>97</v>
      </c>
      <c r="T40" s="396">
        <f>R40/S40</f>
        <v>0.81443298969072164</v>
      </c>
      <c r="U40" s="514" t="s">
        <v>33</v>
      </c>
      <c r="V40" s="389"/>
      <c r="W40" s="387"/>
      <c r="X40" s="387"/>
      <c r="Y40" s="398"/>
      <c r="Z40" s="514" t="s">
        <v>33</v>
      </c>
      <c r="AA40" s="389"/>
      <c r="AB40" s="388"/>
      <c r="AC40" s="388"/>
      <c r="AD40" s="404"/>
    </row>
    <row r="41" spans="1:30" s="217" customFormat="1">
      <c r="A41" s="514" t="s">
        <v>34</v>
      </c>
      <c r="B41" s="389">
        <v>7</v>
      </c>
      <c r="C41" s="388">
        <v>55</v>
      </c>
      <c r="D41" s="388">
        <v>110</v>
      </c>
      <c r="E41" s="391">
        <f t="shared" si="5"/>
        <v>0.5</v>
      </c>
      <c r="F41" s="514" t="s">
        <v>34</v>
      </c>
      <c r="G41" s="387"/>
      <c r="H41" s="388"/>
      <c r="I41" s="388"/>
      <c r="J41" s="394"/>
      <c r="K41" s="514" t="s">
        <v>34</v>
      </c>
      <c r="L41" s="389"/>
      <c r="M41" s="388"/>
      <c r="N41" s="388"/>
      <c r="O41" s="395"/>
      <c r="P41" s="514" t="s">
        <v>34</v>
      </c>
      <c r="Q41" s="387"/>
      <c r="R41" s="388"/>
      <c r="S41" s="388"/>
      <c r="T41" s="396"/>
      <c r="U41" s="514" t="s">
        <v>34</v>
      </c>
      <c r="V41" s="389">
        <v>6</v>
      </c>
      <c r="W41" s="387">
        <v>49</v>
      </c>
      <c r="X41" s="387">
        <v>90</v>
      </c>
      <c r="Y41" s="398">
        <v>0.54444444444444451</v>
      </c>
      <c r="Z41" s="514" t="s">
        <v>34</v>
      </c>
      <c r="AA41" s="389">
        <v>1</v>
      </c>
      <c r="AB41" s="388">
        <v>6</v>
      </c>
      <c r="AC41" s="388">
        <v>20</v>
      </c>
      <c r="AD41" s="404">
        <v>0.3</v>
      </c>
    </row>
    <row r="42" spans="1:30" s="217" customFormat="1">
      <c r="A42" s="514" t="s">
        <v>35</v>
      </c>
      <c r="B42" s="389">
        <v>30</v>
      </c>
      <c r="C42" s="388">
        <v>510</v>
      </c>
      <c r="D42" s="388">
        <v>648</v>
      </c>
      <c r="E42" s="391">
        <f t="shared" si="5"/>
        <v>0.78703703703703709</v>
      </c>
      <c r="F42" s="514" t="s">
        <v>35</v>
      </c>
      <c r="G42" s="387">
        <v>2</v>
      </c>
      <c r="H42" s="388">
        <v>38</v>
      </c>
      <c r="I42" s="388">
        <v>44</v>
      </c>
      <c r="J42" s="394">
        <f>H42/I42</f>
        <v>0.86363636363636365</v>
      </c>
      <c r="K42" s="514" t="s">
        <v>35</v>
      </c>
      <c r="L42" s="389">
        <v>18</v>
      </c>
      <c r="M42" s="388">
        <v>296</v>
      </c>
      <c r="N42" s="388">
        <v>392</v>
      </c>
      <c r="O42" s="395">
        <f t="shared" ref="O42:O54" si="6">M42/N42</f>
        <v>0.75510204081632648</v>
      </c>
      <c r="P42" s="514" t="s">
        <v>35</v>
      </c>
      <c r="Q42" s="387">
        <v>5</v>
      </c>
      <c r="R42" s="388">
        <v>90</v>
      </c>
      <c r="S42" s="388">
        <v>110</v>
      </c>
      <c r="T42" s="396">
        <f>R42/S42</f>
        <v>0.81818181818181823</v>
      </c>
      <c r="U42" s="514" t="s">
        <v>35</v>
      </c>
      <c r="V42" s="389">
        <v>4</v>
      </c>
      <c r="W42" s="387">
        <v>64</v>
      </c>
      <c r="X42" s="387">
        <v>82</v>
      </c>
      <c r="Y42" s="398">
        <v>0.78048780487804881</v>
      </c>
      <c r="Z42" s="514" t="s">
        <v>35</v>
      </c>
      <c r="AA42" s="389">
        <v>1</v>
      </c>
      <c r="AB42" s="388">
        <v>22</v>
      </c>
      <c r="AC42" s="388">
        <v>20</v>
      </c>
      <c r="AD42" s="404">
        <v>1.1000000000000001</v>
      </c>
    </row>
    <row r="43" spans="1:30" s="217" customFormat="1">
      <c r="A43" s="514" t="s">
        <v>36</v>
      </c>
      <c r="B43" s="389">
        <v>86</v>
      </c>
      <c r="C43" s="388">
        <v>1185</v>
      </c>
      <c r="D43" s="388">
        <v>1318</v>
      </c>
      <c r="E43" s="391">
        <f t="shared" si="5"/>
        <v>0.89908952959028832</v>
      </c>
      <c r="F43" s="514" t="s">
        <v>36</v>
      </c>
      <c r="G43" s="387">
        <v>6</v>
      </c>
      <c r="H43" s="388">
        <v>118</v>
      </c>
      <c r="I43" s="388">
        <v>124</v>
      </c>
      <c r="J43" s="394">
        <f>H43/I43</f>
        <v>0.95161290322580649</v>
      </c>
      <c r="K43" s="514" t="s">
        <v>36</v>
      </c>
      <c r="L43" s="389">
        <v>53</v>
      </c>
      <c r="M43" s="388">
        <v>698</v>
      </c>
      <c r="N43" s="388">
        <v>768</v>
      </c>
      <c r="O43" s="395">
        <f t="shared" si="6"/>
        <v>0.90885416666666663</v>
      </c>
      <c r="P43" s="514" t="s">
        <v>36</v>
      </c>
      <c r="Q43" s="387">
        <v>15</v>
      </c>
      <c r="R43" s="388">
        <v>167</v>
      </c>
      <c r="S43" s="388">
        <v>198</v>
      </c>
      <c r="T43" s="396">
        <f>R43/S43</f>
        <v>0.84343434343434343</v>
      </c>
      <c r="U43" s="514" t="s">
        <v>36</v>
      </c>
      <c r="V43" s="389">
        <v>2</v>
      </c>
      <c r="W43" s="387">
        <v>40</v>
      </c>
      <c r="X43" s="387">
        <v>40</v>
      </c>
      <c r="Y43" s="398">
        <f>W43/X43</f>
        <v>1</v>
      </c>
      <c r="Z43" s="514" t="s">
        <v>36</v>
      </c>
      <c r="AA43" s="389">
        <v>10</v>
      </c>
      <c r="AB43" s="388">
        <v>162</v>
      </c>
      <c r="AC43" s="388">
        <v>188</v>
      </c>
      <c r="AD43" s="404">
        <v>0.86170000000000002</v>
      </c>
    </row>
    <row r="44" spans="1:30" s="217" customFormat="1">
      <c r="A44" s="514" t="s">
        <v>37</v>
      </c>
      <c r="B44" s="389">
        <v>40</v>
      </c>
      <c r="C44" s="388">
        <v>667</v>
      </c>
      <c r="D44" s="388">
        <v>747</v>
      </c>
      <c r="E44" s="391">
        <f t="shared" si="5"/>
        <v>0.892904953145917</v>
      </c>
      <c r="F44" s="514" t="s">
        <v>37</v>
      </c>
      <c r="G44" s="387">
        <v>6</v>
      </c>
      <c r="H44" s="388">
        <v>127</v>
      </c>
      <c r="I44" s="388">
        <v>132</v>
      </c>
      <c r="J44" s="394">
        <f>H44/I44</f>
        <v>0.96212121212121215</v>
      </c>
      <c r="K44" s="514" t="s">
        <v>37</v>
      </c>
      <c r="L44" s="389">
        <v>31</v>
      </c>
      <c r="M44" s="388">
        <v>487</v>
      </c>
      <c r="N44" s="388">
        <v>553</v>
      </c>
      <c r="O44" s="395">
        <f t="shared" si="6"/>
        <v>0.88065099457504525</v>
      </c>
      <c r="P44" s="514" t="s">
        <v>37</v>
      </c>
      <c r="Q44" s="387">
        <v>3</v>
      </c>
      <c r="R44" s="388">
        <v>53</v>
      </c>
      <c r="S44" s="388">
        <v>62</v>
      </c>
      <c r="T44" s="396">
        <f>R44/S44</f>
        <v>0.85483870967741937</v>
      </c>
      <c r="U44" s="514" t="s">
        <v>37</v>
      </c>
      <c r="V44" s="389"/>
      <c r="W44" s="387"/>
      <c r="X44" s="387"/>
      <c r="Y44" s="398"/>
      <c r="Z44" s="514" t="s">
        <v>37</v>
      </c>
      <c r="AA44" s="389"/>
      <c r="AB44" s="388"/>
      <c r="AC44" s="388"/>
      <c r="AD44" s="404"/>
    </row>
    <row r="45" spans="1:30" s="217" customFormat="1">
      <c r="A45" s="514" t="s">
        <v>38</v>
      </c>
      <c r="B45" s="389">
        <v>12</v>
      </c>
      <c r="C45" s="388">
        <v>246</v>
      </c>
      <c r="D45" s="388">
        <v>282</v>
      </c>
      <c r="E45" s="391">
        <f t="shared" si="5"/>
        <v>0.87234042553191493</v>
      </c>
      <c r="F45" s="514" t="s">
        <v>38</v>
      </c>
      <c r="G45" s="387">
        <v>1</v>
      </c>
      <c r="H45" s="388">
        <v>18</v>
      </c>
      <c r="I45" s="388">
        <v>18</v>
      </c>
      <c r="J45" s="394">
        <f>H45/I45</f>
        <v>1</v>
      </c>
      <c r="K45" s="514" t="s">
        <v>38</v>
      </c>
      <c r="L45" s="389">
        <v>9</v>
      </c>
      <c r="M45" s="388">
        <v>182</v>
      </c>
      <c r="N45" s="388">
        <v>216</v>
      </c>
      <c r="O45" s="395">
        <f t="shared" si="6"/>
        <v>0.84259259259259256</v>
      </c>
      <c r="P45" s="514" t="s">
        <v>38</v>
      </c>
      <c r="Q45" s="387">
        <v>2</v>
      </c>
      <c r="R45" s="388">
        <v>46</v>
      </c>
      <c r="S45" s="388">
        <v>48</v>
      </c>
      <c r="T45" s="396">
        <f>R45/S45</f>
        <v>0.95833333333333337</v>
      </c>
      <c r="U45" s="514" t="s">
        <v>38</v>
      </c>
      <c r="V45" s="389"/>
      <c r="W45" s="387"/>
      <c r="X45" s="387"/>
      <c r="Y45" s="398"/>
      <c r="Z45" s="514" t="s">
        <v>38</v>
      </c>
      <c r="AA45" s="389"/>
      <c r="AB45" s="388"/>
      <c r="AC45" s="388"/>
      <c r="AD45" s="404"/>
    </row>
    <row r="46" spans="1:30" s="217" customFormat="1">
      <c r="A46" s="514" t="s">
        <v>39</v>
      </c>
      <c r="B46" s="389">
        <v>7</v>
      </c>
      <c r="C46" s="388">
        <v>92</v>
      </c>
      <c r="D46" s="388">
        <v>125</v>
      </c>
      <c r="E46" s="391">
        <f t="shared" si="5"/>
        <v>0.73599999999999999</v>
      </c>
      <c r="F46" s="514" t="s">
        <v>39</v>
      </c>
      <c r="G46" s="387"/>
      <c r="H46" s="388"/>
      <c r="I46" s="388"/>
      <c r="J46" s="394"/>
      <c r="K46" s="514" t="s">
        <v>39</v>
      </c>
      <c r="L46" s="389">
        <v>7</v>
      </c>
      <c r="M46" s="388">
        <v>92</v>
      </c>
      <c r="N46" s="388">
        <v>125</v>
      </c>
      <c r="O46" s="395">
        <f t="shared" si="6"/>
        <v>0.73599999999999999</v>
      </c>
      <c r="P46" s="514" t="s">
        <v>39</v>
      </c>
      <c r="Q46" s="387"/>
      <c r="R46" s="388"/>
      <c r="S46" s="388"/>
      <c r="T46" s="396"/>
      <c r="U46" s="514" t="s">
        <v>39</v>
      </c>
      <c r="V46" s="389"/>
      <c r="W46" s="387"/>
      <c r="X46" s="387"/>
      <c r="Y46" s="398"/>
      <c r="Z46" s="514" t="s">
        <v>39</v>
      </c>
      <c r="AA46" s="389"/>
      <c r="AB46" s="388"/>
      <c r="AC46" s="388"/>
      <c r="AD46" s="404"/>
    </row>
    <row r="47" spans="1:30" s="217" customFormat="1">
      <c r="A47" s="514" t="s">
        <v>40</v>
      </c>
      <c r="B47" s="389">
        <v>8</v>
      </c>
      <c r="C47" s="388">
        <v>120</v>
      </c>
      <c r="D47" s="388">
        <v>147</v>
      </c>
      <c r="E47" s="391">
        <f t="shared" si="5"/>
        <v>0.81632653061224492</v>
      </c>
      <c r="F47" s="514" t="s">
        <v>40</v>
      </c>
      <c r="G47" s="387">
        <v>4</v>
      </c>
      <c r="H47" s="388">
        <v>46</v>
      </c>
      <c r="I47" s="388">
        <v>52</v>
      </c>
      <c r="J47" s="394">
        <f>H47/I47</f>
        <v>0.88461538461538458</v>
      </c>
      <c r="K47" s="514" t="s">
        <v>40</v>
      </c>
      <c r="L47" s="389">
        <v>1</v>
      </c>
      <c r="M47" s="388">
        <v>23</v>
      </c>
      <c r="N47" s="388">
        <v>23</v>
      </c>
      <c r="O47" s="395">
        <f t="shared" si="6"/>
        <v>1</v>
      </c>
      <c r="P47" s="514" t="s">
        <v>40</v>
      </c>
      <c r="Q47" s="387">
        <v>2</v>
      </c>
      <c r="R47" s="388">
        <v>35</v>
      </c>
      <c r="S47" s="388">
        <v>47</v>
      </c>
      <c r="T47" s="396">
        <f>R47/S47</f>
        <v>0.74468085106382975</v>
      </c>
      <c r="U47" s="514" t="s">
        <v>40</v>
      </c>
      <c r="V47" s="389"/>
      <c r="W47" s="387"/>
      <c r="X47" s="387"/>
      <c r="Y47" s="398"/>
      <c r="Z47" s="514" t="s">
        <v>40</v>
      </c>
      <c r="AA47" s="389">
        <v>1</v>
      </c>
      <c r="AB47" s="388">
        <v>16</v>
      </c>
      <c r="AC47" s="388">
        <v>25</v>
      </c>
      <c r="AD47" s="404">
        <v>0.64</v>
      </c>
    </row>
    <row r="48" spans="1:30" s="217" customFormat="1">
      <c r="A48" s="514" t="s">
        <v>41</v>
      </c>
      <c r="B48" s="389">
        <v>4</v>
      </c>
      <c r="C48" s="388">
        <v>72</v>
      </c>
      <c r="D48" s="388">
        <v>97</v>
      </c>
      <c r="E48" s="391">
        <f t="shared" si="5"/>
        <v>0.74226804123711343</v>
      </c>
      <c r="F48" s="514" t="s">
        <v>41</v>
      </c>
      <c r="G48" s="387"/>
      <c r="H48" s="388"/>
      <c r="I48" s="388"/>
      <c r="J48" s="394"/>
      <c r="K48" s="514" t="s">
        <v>41</v>
      </c>
      <c r="L48" s="389">
        <v>1</v>
      </c>
      <c r="M48" s="388">
        <v>21</v>
      </c>
      <c r="N48" s="388">
        <v>25</v>
      </c>
      <c r="O48" s="395">
        <f t="shared" si="6"/>
        <v>0.84</v>
      </c>
      <c r="P48" s="514" t="s">
        <v>41</v>
      </c>
      <c r="Q48" s="387">
        <v>1</v>
      </c>
      <c r="R48" s="388">
        <v>15</v>
      </c>
      <c r="S48" s="388">
        <v>24</v>
      </c>
      <c r="T48" s="396">
        <f>R48/S48</f>
        <v>0.625</v>
      </c>
      <c r="U48" s="514" t="s">
        <v>41</v>
      </c>
      <c r="V48" s="389"/>
      <c r="W48" s="387"/>
      <c r="X48" s="387"/>
      <c r="Y48" s="398"/>
      <c r="Z48" s="514" t="s">
        <v>41</v>
      </c>
      <c r="AA48" s="389">
        <v>2</v>
      </c>
      <c r="AB48" s="388">
        <v>36</v>
      </c>
      <c r="AC48" s="388">
        <v>48</v>
      </c>
      <c r="AD48" s="404">
        <f>AB48/AC48</f>
        <v>0.75</v>
      </c>
    </row>
    <row r="49" spans="1:30" s="217" customFormat="1">
      <c r="A49" s="514" t="s">
        <v>42</v>
      </c>
      <c r="B49" s="389">
        <v>2</v>
      </c>
      <c r="C49" s="388">
        <v>12</v>
      </c>
      <c r="D49" s="388">
        <v>18</v>
      </c>
      <c r="E49" s="391">
        <f t="shared" si="5"/>
        <v>0.66666666666666663</v>
      </c>
      <c r="F49" s="514" t="s">
        <v>42</v>
      </c>
      <c r="G49" s="387"/>
      <c r="H49" s="388"/>
      <c r="I49" s="388"/>
      <c r="J49" s="394"/>
      <c r="K49" s="514" t="s">
        <v>42</v>
      </c>
      <c r="L49" s="389">
        <v>2</v>
      </c>
      <c r="M49" s="388">
        <v>12</v>
      </c>
      <c r="N49" s="388">
        <v>18</v>
      </c>
      <c r="O49" s="395">
        <f t="shared" si="6"/>
        <v>0.66666666666666663</v>
      </c>
      <c r="P49" s="514" t="s">
        <v>42</v>
      </c>
      <c r="Q49" s="387"/>
      <c r="R49" s="388"/>
      <c r="S49" s="388"/>
      <c r="T49" s="396"/>
      <c r="U49" s="514" t="s">
        <v>42</v>
      </c>
      <c r="V49" s="389"/>
      <c r="W49" s="387"/>
      <c r="X49" s="387"/>
      <c r="Y49" s="398"/>
      <c r="Z49" s="514" t="s">
        <v>42</v>
      </c>
      <c r="AA49" s="389"/>
      <c r="AB49" s="388"/>
      <c r="AC49" s="388"/>
      <c r="AD49" s="404"/>
    </row>
    <row r="50" spans="1:30" s="217" customFormat="1">
      <c r="A50" s="514" t="s">
        <v>43</v>
      </c>
      <c r="B50" s="389">
        <v>76</v>
      </c>
      <c r="C50" s="388">
        <v>1224</v>
      </c>
      <c r="D50" s="388">
        <v>1518</v>
      </c>
      <c r="E50" s="391">
        <f t="shared" si="5"/>
        <v>0.80632411067193677</v>
      </c>
      <c r="F50" s="514" t="s">
        <v>43</v>
      </c>
      <c r="G50" s="387"/>
      <c r="H50" s="388"/>
      <c r="I50" s="388"/>
      <c r="J50" s="394"/>
      <c r="K50" s="514" t="s">
        <v>43</v>
      </c>
      <c r="L50" s="389">
        <v>2</v>
      </c>
      <c r="M50" s="388">
        <v>30</v>
      </c>
      <c r="N50" s="388">
        <v>38</v>
      </c>
      <c r="O50" s="395">
        <f t="shared" si="6"/>
        <v>0.78947368421052633</v>
      </c>
      <c r="P50" s="514" t="s">
        <v>43</v>
      </c>
      <c r="Q50" s="387">
        <v>2</v>
      </c>
      <c r="R50" s="388">
        <v>28</v>
      </c>
      <c r="S50" s="388">
        <v>38</v>
      </c>
      <c r="T50" s="396">
        <f>R50/S50</f>
        <v>0.73684210526315785</v>
      </c>
      <c r="U50" s="514" t="s">
        <v>43</v>
      </c>
      <c r="V50" s="389">
        <v>26</v>
      </c>
      <c r="W50" s="387">
        <v>410</v>
      </c>
      <c r="X50" s="387">
        <v>516</v>
      </c>
      <c r="Y50" s="398">
        <v>0.79459999999999997</v>
      </c>
      <c r="Z50" s="514" t="s">
        <v>43</v>
      </c>
      <c r="AA50" s="389">
        <v>46</v>
      </c>
      <c r="AB50" s="388">
        <v>756</v>
      </c>
      <c r="AC50" s="388">
        <v>926</v>
      </c>
      <c r="AD50" s="404">
        <f>AB50/AC50</f>
        <v>0.81641468682505403</v>
      </c>
    </row>
    <row r="51" spans="1:30" s="217" customFormat="1">
      <c r="A51" s="514" t="s">
        <v>44</v>
      </c>
      <c r="B51" s="389">
        <v>161</v>
      </c>
      <c r="C51" s="388">
        <v>3164</v>
      </c>
      <c r="D51" s="388">
        <v>3845</v>
      </c>
      <c r="E51" s="391">
        <f t="shared" si="5"/>
        <v>0.82288686605981798</v>
      </c>
      <c r="F51" s="514" t="s">
        <v>44</v>
      </c>
      <c r="G51" s="387">
        <v>31</v>
      </c>
      <c r="H51" s="388">
        <v>548</v>
      </c>
      <c r="I51" s="388">
        <v>704</v>
      </c>
      <c r="J51" s="394">
        <f>H51/I51</f>
        <v>0.77840909090909094</v>
      </c>
      <c r="K51" s="514" t="s">
        <v>44</v>
      </c>
      <c r="L51" s="389">
        <v>75</v>
      </c>
      <c r="M51" s="388">
        <v>1502</v>
      </c>
      <c r="N51" s="388">
        <v>1771</v>
      </c>
      <c r="O51" s="395">
        <f t="shared" si="6"/>
        <v>0.84810841332580467</v>
      </c>
      <c r="P51" s="514" t="s">
        <v>44</v>
      </c>
      <c r="Q51" s="387">
        <v>19</v>
      </c>
      <c r="R51" s="388">
        <v>396</v>
      </c>
      <c r="S51" s="388">
        <v>470</v>
      </c>
      <c r="T51" s="396">
        <f>R51/S51</f>
        <v>0.8425531914893617</v>
      </c>
      <c r="U51" s="514" t="s">
        <v>44</v>
      </c>
      <c r="V51" s="389"/>
      <c r="W51" s="387"/>
      <c r="X51" s="387"/>
      <c r="Y51" s="398"/>
      <c r="Z51" s="514" t="s">
        <v>44</v>
      </c>
      <c r="AA51" s="389">
        <v>36</v>
      </c>
      <c r="AB51" s="388">
        <v>718</v>
      </c>
      <c r="AC51" s="388">
        <v>900</v>
      </c>
      <c r="AD51" s="404">
        <v>0.79777777777777781</v>
      </c>
    </row>
    <row r="52" spans="1:30" s="217" customFormat="1">
      <c r="A52" s="514" t="s">
        <v>45</v>
      </c>
      <c r="B52" s="389">
        <v>222</v>
      </c>
      <c r="C52" s="388">
        <v>4036</v>
      </c>
      <c r="D52" s="388">
        <v>5305</v>
      </c>
      <c r="E52" s="391">
        <f t="shared" si="5"/>
        <v>0.76079170593779455</v>
      </c>
      <c r="F52" s="514" t="s">
        <v>45</v>
      </c>
      <c r="G52" s="387">
        <v>33</v>
      </c>
      <c r="H52" s="388">
        <v>520</v>
      </c>
      <c r="I52" s="388">
        <v>675</v>
      </c>
      <c r="J52" s="394">
        <f>H52/I52</f>
        <v>0.77037037037037037</v>
      </c>
      <c r="K52" s="514" t="s">
        <v>45</v>
      </c>
      <c r="L52" s="389">
        <v>59</v>
      </c>
      <c r="M52" s="388">
        <v>1174</v>
      </c>
      <c r="N52" s="388">
        <v>1510</v>
      </c>
      <c r="O52" s="395">
        <f t="shared" si="6"/>
        <v>0.77748344370860922</v>
      </c>
      <c r="P52" s="514" t="s">
        <v>45</v>
      </c>
      <c r="Q52" s="387">
        <v>18</v>
      </c>
      <c r="R52" s="388">
        <v>288</v>
      </c>
      <c r="S52" s="388">
        <v>420</v>
      </c>
      <c r="T52" s="396">
        <f>R52/S52</f>
        <v>0.68571428571428572</v>
      </c>
      <c r="U52" s="514" t="s">
        <v>45</v>
      </c>
      <c r="V52" s="389">
        <v>39</v>
      </c>
      <c r="W52" s="387">
        <v>670</v>
      </c>
      <c r="X52" s="387">
        <v>878</v>
      </c>
      <c r="Y52" s="398">
        <v>0.7630979498861048</v>
      </c>
      <c r="Z52" s="514" t="s">
        <v>45</v>
      </c>
      <c r="AA52" s="389">
        <v>73</v>
      </c>
      <c r="AB52" s="388">
        <v>1384</v>
      </c>
      <c r="AC52" s="388">
        <v>1822</v>
      </c>
      <c r="AD52" s="404">
        <v>0.75850713501646538</v>
      </c>
    </row>
    <row r="53" spans="1:30" s="217" customFormat="1">
      <c r="A53" s="514" t="s">
        <v>46</v>
      </c>
      <c r="B53" s="389">
        <v>28</v>
      </c>
      <c r="C53" s="388">
        <v>552</v>
      </c>
      <c r="D53" s="388">
        <v>708</v>
      </c>
      <c r="E53" s="391">
        <f t="shared" si="5"/>
        <v>0.77966101694915257</v>
      </c>
      <c r="F53" s="514" t="s">
        <v>46</v>
      </c>
      <c r="G53" s="387"/>
      <c r="H53" s="388"/>
      <c r="I53" s="388"/>
      <c r="J53" s="394"/>
      <c r="K53" s="514" t="s">
        <v>46</v>
      </c>
      <c r="L53" s="389">
        <v>28</v>
      </c>
      <c r="M53" s="388">
        <v>552</v>
      </c>
      <c r="N53" s="388">
        <v>708</v>
      </c>
      <c r="O53" s="395">
        <f t="shared" si="6"/>
        <v>0.77966101694915257</v>
      </c>
      <c r="P53" s="514" t="s">
        <v>46</v>
      </c>
      <c r="Q53" s="387"/>
      <c r="R53" s="388"/>
      <c r="S53" s="388"/>
      <c r="T53" s="396"/>
      <c r="U53" s="514" t="s">
        <v>46</v>
      </c>
      <c r="V53" s="389"/>
      <c r="W53" s="387"/>
      <c r="X53" s="387"/>
      <c r="Y53" s="398"/>
      <c r="Z53" s="514" t="s">
        <v>46</v>
      </c>
      <c r="AA53" s="389"/>
      <c r="AB53" s="388"/>
      <c r="AC53" s="388"/>
      <c r="AD53" s="404"/>
    </row>
    <row r="54" spans="1:30" s="217" customFormat="1">
      <c r="A54" s="514" t="s">
        <v>47</v>
      </c>
      <c r="B54" s="389">
        <v>33</v>
      </c>
      <c r="C54" s="388">
        <v>198</v>
      </c>
      <c r="D54" s="388">
        <v>224</v>
      </c>
      <c r="E54" s="391">
        <f t="shared" si="5"/>
        <v>0.8839285714285714</v>
      </c>
      <c r="F54" s="514" t="s">
        <v>47</v>
      </c>
      <c r="G54" s="387">
        <v>10</v>
      </c>
      <c r="H54" s="388">
        <v>79</v>
      </c>
      <c r="I54" s="388">
        <v>81</v>
      </c>
      <c r="J54" s="394">
        <f>H54/I54</f>
        <v>0.97530864197530864</v>
      </c>
      <c r="K54" s="514" t="s">
        <v>47</v>
      </c>
      <c r="L54" s="389">
        <v>17</v>
      </c>
      <c r="M54" s="388">
        <v>84</v>
      </c>
      <c r="N54" s="388">
        <v>103</v>
      </c>
      <c r="O54" s="395">
        <f t="shared" si="6"/>
        <v>0.81553398058252424</v>
      </c>
      <c r="P54" s="514" t="s">
        <v>47</v>
      </c>
      <c r="Q54" s="387">
        <v>6</v>
      </c>
      <c r="R54" s="388">
        <v>35</v>
      </c>
      <c r="S54" s="388">
        <v>40</v>
      </c>
      <c r="T54" s="396">
        <f>R54/S54</f>
        <v>0.875</v>
      </c>
      <c r="U54" s="514" t="s">
        <v>47</v>
      </c>
      <c r="V54" s="389"/>
      <c r="W54" s="387"/>
      <c r="X54" s="387"/>
      <c r="Y54" s="398"/>
      <c r="Z54" s="514" t="s">
        <v>47</v>
      </c>
      <c r="AA54" s="389"/>
      <c r="AB54" s="388"/>
      <c r="AC54" s="388"/>
      <c r="AD54" s="404"/>
    </row>
    <row r="55" spans="1:30" s="217" customFormat="1">
      <c r="A55" s="514" t="s">
        <v>48</v>
      </c>
      <c r="B55" s="389">
        <v>1</v>
      </c>
      <c r="C55" s="388">
        <v>6</v>
      </c>
      <c r="D55" s="388">
        <v>20</v>
      </c>
      <c r="E55" s="391">
        <f t="shared" si="5"/>
        <v>0.3</v>
      </c>
      <c r="F55" s="514" t="s">
        <v>48</v>
      </c>
      <c r="G55" s="387"/>
      <c r="H55" s="388"/>
      <c r="I55" s="388"/>
      <c r="J55" s="394"/>
      <c r="K55" s="514" t="s">
        <v>48</v>
      </c>
      <c r="L55" s="389"/>
      <c r="M55" s="388"/>
      <c r="N55" s="388"/>
      <c r="O55" s="395"/>
      <c r="P55" s="514" t="s">
        <v>48</v>
      </c>
      <c r="Q55" s="387">
        <v>1</v>
      </c>
      <c r="R55" s="388">
        <v>6</v>
      </c>
      <c r="S55" s="388">
        <v>20</v>
      </c>
      <c r="T55" s="396">
        <f>R55/S55</f>
        <v>0.3</v>
      </c>
      <c r="U55" s="514" t="s">
        <v>48</v>
      </c>
      <c r="V55" s="389"/>
      <c r="W55" s="387"/>
      <c r="X55" s="387"/>
      <c r="Y55" s="398"/>
      <c r="Z55" s="514" t="s">
        <v>48</v>
      </c>
      <c r="AA55" s="389"/>
      <c r="AB55" s="388"/>
      <c r="AC55" s="388"/>
      <c r="AD55" s="404"/>
    </row>
    <row r="56" spans="1:30" s="217" customFormat="1">
      <c r="A56" s="514" t="s">
        <v>49</v>
      </c>
      <c r="B56" s="389">
        <v>31</v>
      </c>
      <c r="C56" s="388">
        <v>339</v>
      </c>
      <c r="D56" s="388">
        <v>409</v>
      </c>
      <c r="E56" s="391">
        <f t="shared" si="5"/>
        <v>0.82885085574572126</v>
      </c>
      <c r="F56" s="514" t="s">
        <v>49</v>
      </c>
      <c r="G56" s="387"/>
      <c r="H56" s="388"/>
      <c r="I56" s="388"/>
      <c r="J56" s="394"/>
      <c r="K56" s="514" t="s">
        <v>49</v>
      </c>
      <c r="L56" s="389">
        <v>31</v>
      </c>
      <c r="M56" s="388">
        <v>339</v>
      </c>
      <c r="N56" s="388">
        <v>409</v>
      </c>
      <c r="O56" s="395">
        <f t="shared" ref="O56:O63" si="7">M56/N56</f>
        <v>0.82885085574572126</v>
      </c>
      <c r="P56" s="514" t="s">
        <v>49</v>
      </c>
      <c r="Q56" s="387"/>
      <c r="R56" s="388"/>
      <c r="S56" s="388"/>
      <c r="T56" s="396"/>
      <c r="U56" s="514" t="s">
        <v>49</v>
      </c>
      <c r="V56" s="389"/>
      <c r="W56" s="387"/>
      <c r="X56" s="387"/>
      <c r="Y56" s="398"/>
      <c r="Z56" s="514" t="s">
        <v>49</v>
      </c>
      <c r="AA56" s="389"/>
      <c r="AB56" s="388"/>
      <c r="AC56" s="388"/>
      <c r="AD56" s="404"/>
    </row>
    <row r="57" spans="1:30" s="217" customFormat="1">
      <c r="A57" s="515" t="s">
        <v>50</v>
      </c>
      <c r="B57" s="389">
        <v>60</v>
      </c>
      <c r="C57" s="388">
        <v>1128</v>
      </c>
      <c r="D57" s="388">
        <v>1320</v>
      </c>
      <c r="E57" s="391">
        <f t="shared" si="5"/>
        <v>0.8545454545454545</v>
      </c>
      <c r="F57" s="515" t="s">
        <v>50</v>
      </c>
      <c r="G57" s="387">
        <v>13</v>
      </c>
      <c r="H57" s="388">
        <v>237</v>
      </c>
      <c r="I57" s="388">
        <v>286</v>
      </c>
      <c r="J57" s="394">
        <f>H57/I57</f>
        <v>0.82867132867132864</v>
      </c>
      <c r="K57" s="515" t="s">
        <v>50</v>
      </c>
      <c r="L57" s="389">
        <v>23</v>
      </c>
      <c r="M57" s="388">
        <v>445</v>
      </c>
      <c r="N57" s="388">
        <v>506</v>
      </c>
      <c r="O57" s="395">
        <f t="shared" si="7"/>
        <v>0.87944664031620556</v>
      </c>
      <c r="P57" s="515" t="s">
        <v>50</v>
      </c>
      <c r="Q57" s="387">
        <v>24</v>
      </c>
      <c r="R57" s="388">
        <v>446</v>
      </c>
      <c r="S57" s="388">
        <v>528</v>
      </c>
      <c r="T57" s="396">
        <f>R57/S57</f>
        <v>0.84469696969696972</v>
      </c>
      <c r="U57" s="515" t="s">
        <v>50</v>
      </c>
      <c r="V57" s="389"/>
      <c r="W57" s="387"/>
      <c r="X57" s="387"/>
      <c r="Y57" s="398"/>
      <c r="Z57" s="515" t="s">
        <v>50</v>
      </c>
      <c r="AA57" s="389"/>
      <c r="AB57" s="388"/>
      <c r="AC57" s="388"/>
      <c r="AD57" s="404"/>
    </row>
    <row r="58" spans="1:30" s="217" customFormat="1">
      <c r="A58" s="514" t="s">
        <v>51</v>
      </c>
      <c r="B58" s="389">
        <v>13</v>
      </c>
      <c r="C58" s="388">
        <v>277</v>
      </c>
      <c r="D58" s="388">
        <v>305</v>
      </c>
      <c r="E58" s="391">
        <f t="shared" si="5"/>
        <v>0.90819672131147544</v>
      </c>
      <c r="F58" s="514" t="s">
        <v>51</v>
      </c>
      <c r="G58" s="387">
        <v>6</v>
      </c>
      <c r="H58" s="388">
        <v>127</v>
      </c>
      <c r="I58" s="388">
        <v>140</v>
      </c>
      <c r="J58" s="394">
        <f>H58/I58</f>
        <v>0.90714285714285714</v>
      </c>
      <c r="K58" s="514" t="s">
        <v>51</v>
      </c>
      <c r="L58" s="389">
        <v>4</v>
      </c>
      <c r="M58" s="388">
        <v>93</v>
      </c>
      <c r="N58" s="388">
        <v>96</v>
      </c>
      <c r="O58" s="395">
        <f t="shared" si="7"/>
        <v>0.96875</v>
      </c>
      <c r="P58" s="514" t="s">
        <v>51</v>
      </c>
      <c r="Q58" s="387"/>
      <c r="R58" s="388"/>
      <c r="S58" s="388"/>
      <c r="T58" s="396"/>
      <c r="U58" s="514" t="s">
        <v>51</v>
      </c>
      <c r="V58" s="389">
        <v>3</v>
      </c>
      <c r="W58" s="387">
        <v>57</v>
      </c>
      <c r="X58" s="387">
        <v>69</v>
      </c>
      <c r="Y58" s="398">
        <v>0.82608695652173925</v>
      </c>
      <c r="Z58" s="514" t="s">
        <v>51</v>
      </c>
      <c r="AA58" s="389"/>
      <c r="AB58" s="388"/>
      <c r="AC58" s="388"/>
      <c r="AD58" s="404"/>
    </row>
    <row r="59" spans="1:30" s="217" customFormat="1">
      <c r="A59" s="514" t="s">
        <v>52</v>
      </c>
      <c r="B59" s="389">
        <v>7</v>
      </c>
      <c r="C59" s="388">
        <v>120</v>
      </c>
      <c r="D59" s="388">
        <v>152</v>
      </c>
      <c r="E59" s="391">
        <f t="shared" si="5"/>
        <v>0.78947368421052633</v>
      </c>
      <c r="F59" s="514" t="s">
        <v>52</v>
      </c>
      <c r="G59" s="387"/>
      <c r="H59" s="388"/>
      <c r="I59" s="388"/>
      <c r="J59" s="394"/>
      <c r="K59" s="514" t="s">
        <v>52</v>
      </c>
      <c r="L59" s="389">
        <v>7</v>
      </c>
      <c r="M59" s="388">
        <v>120</v>
      </c>
      <c r="N59" s="388">
        <v>152</v>
      </c>
      <c r="O59" s="395">
        <f t="shared" si="7"/>
        <v>0.78947368421052633</v>
      </c>
      <c r="P59" s="514" t="s">
        <v>52</v>
      </c>
      <c r="Q59" s="387"/>
      <c r="R59" s="388"/>
      <c r="S59" s="388"/>
      <c r="T59" s="396"/>
      <c r="U59" s="514" t="s">
        <v>52</v>
      </c>
      <c r="V59" s="389"/>
      <c r="W59" s="387"/>
      <c r="X59" s="387"/>
      <c r="Y59" s="398"/>
      <c r="Z59" s="514" t="s">
        <v>52</v>
      </c>
      <c r="AA59" s="389"/>
      <c r="AB59" s="388"/>
      <c r="AC59" s="388"/>
      <c r="AD59" s="404"/>
    </row>
    <row r="60" spans="1:30" s="217" customFormat="1">
      <c r="A60" s="514" t="s">
        <v>53</v>
      </c>
      <c r="B60" s="389">
        <v>3</v>
      </c>
      <c r="C60" s="388">
        <v>50</v>
      </c>
      <c r="D60" s="388">
        <v>66</v>
      </c>
      <c r="E60" s="391">
        <f t="shared" si="5"/>
        <v>0.75757575757575757</v>
      </c>
      <c r="F60" s="514" t="s">
        <v>53</v>
      </c>
      <c r="G60" s="387"/>
      <c r="H60" s="388"/>
      <c r="I60" s="388"/>
      <c r="J60" s="394"/>
      <c r="K60" s="514" t="s">
        <v>53</v>
      </c>
      <c r="L60" s="389">
        <v>3</v>
      </c>
      <c r="M60" s="388">
        <v>50</v>
      </c>
      <c r="N60" s="388">
        <v>66</v>
      </c>
      <c r="O60" s="395">
        <f t="shared" si="7"/>
        <v>0.75757575757575757</v>
      </c>
      <c r="P60" s="514" t="s">
        <v>53</v>
      </c>
      <c r="Q60" s="387"/>
      <c r="R60" s="388"/>
      <c r="S60" s="388"/>
      <c r="T60" s="396"/>
      <c r="U60" s="514" t="s">
        <v>53</v>
      </c>
      <c r="V60" s="389"/>
      <c r="W60" s="387"/>
      <c r="X60" s="387"/>
      <c r="Y60" s="398"/>
      <c r="Z60" s="514" t="s">
        <v>53</v>
      </c>
      <c r="AA60" s="389"/>
      <c r="AB60" s="388"/>
      <c r="AC60" s="388"/>
      <c r="AD60" s="404"/>
    </row>
    <row r="61" spans="1:30" s="217" customFormat="1">
      <c r="A61" s="514" t="s">
        <v>54</v>
      </c>
      <c r="B61" s="389">
        <v>9</v>
      </c>
      <c r="C61" s="388">
        <v>176</v>
      </c>
      <c r="D61" s="388">
        <v>198</v>
      </c>
      <c r="E61" s="391">
        <f t="shared" si="5"/>
        <v>0.88888888888888884</v>
      </c>
      <c r="F61" s="514" t="s">
        <v>54</v>
      </c>
      <c r="G61" s="387"/>
      <c r="H61" s="388"/>
      <c r="I61" s="388"/>
      <c r="J61" s="394"/>
      <c r="K61" s="514" t="s">
        <v>54</v>
      </c>
      <c r="L61" s="389">
        <v>9</v>
      </c>
      <c r="M61" s="388">
        <v>176</v>
      </c>
      <c r="N61" s="388">
        <v>198</v>
      </c>
      <c r="O61" s="395">
        <f t="shared" si="7"/>
        <v>0.88888888888888884</v>
      </c>
      <c r="P61" s="514" t="s">
        <v>54</v>
      </c>
      <c r="Q61" s="387"/>
      <c r="R61" s="388"/>
      <c r="S61" s="388"/>
      <c r="T61" s="396"/>
      <c r="U61" s="514" t="s">
        <v>54</v>
      </c>
      <c r="V61" s="389"/>
      <c r="W61" s="387"/>
      <c r="X61" s="387"/>
      <c r="Y61" s="398"/>
      <c r="Z61" s="514" t="s">
        <v>54</v>
      </c>
      <c r="AA61" s="389"/>
      <c r="AB61" s="388"/>
      <c r="AC61" s="388"/>
      <c r="AD61" s="404"/>
    </row>
    <row r="62" spans="1:30" s="217" customFormat="1">
      <c r="A62" s="514" t="s">
        <v>55</v>
      </c>
      <c r="B62" s="389">
        <v>2</v>
      </c>
      <c r="C62" s="388">
        <v>27</v>
      </c>
      <c r="D62" s="388">
        <v>44</v>
      </c>
      <c r="E62" s="391">
        <f t="shared" si="5"/>
        <v>0.61363636363636365</v>
      </c>
      <c r="F62" s="514" t="s">
        <v>55</v>
      </c>
      <c r="G62" s="387"/>
      <c r="H62" s="388"/>
      <c r="I62" s="388"/>
      <c r="J62" s="394"/>
      <c r="K62" s="514" t="s">
        <v>55</v>
      </c>
      <c r="L62" s="389">
        <v>2</v>
      </c>
      <c r="M62" s="388">
        <v>27</v>
      </c>
      <c r="N62" s="388">
        <v>44</v>
      </c>
      <c r="O62" s="395">
        <f t="shared" si="7"/>
        <v>0.61363636363636365</v>
      </c>
      <c r="P62" s="514" t="s">
        <v>55</v>
      </c>
      <c r="Q62" s="387"/>
      <c r="R62" s="388"/>
      <c r="S62" s="388"/>
      <c r="T62" s="396"/>
      <c r="U62" s="514" t="s">
        <v>55</v>
      </c>
      <c r="V62" s="389"/>
      <c r="W62" s="387"/>
      <c r="X62" s="387"/>
      <c r="Y62" s="398"/>
      <c r="Z62" s="514" t="s">
        <v>55</v>
      </c>
      <c r="AA62" s="389"/>
      <c r="AB62" s="388"/>
      <c r="AC62" s="388"/>
      <c r="AD62" s="404"/>
    </row>
    <row r="63" spans="1:30" s="217" customFormat="1">
      <c r="A63" s="514" t="s">
        <v>56</v>
      </c>
      <c r="B63" s="389">
        <v>28</v>
      </c>
      <c r="C63" s="388">
        <v>407</v>
      </c>
      <c r="D63" s="388">
        <v>627</v>
      </c>
      <c r="E63" s="391">
        <f t="shared" si="5"/>
        <v>0.64912280701754388</v>
      </c>
      <c r="F63" s="514" t="s">
        <v>56</v>
      </c>
      <c r="G63" s="387">
        <v>7</v>
      </c>
      <c r="H63" s="388">
        <v>90</v>
      </c>
      <c r="I63" s="388">
        <v>160</v>
      </c>
      <c r="J63" s="394">
        <f>H63/I63</f>
        <v>0.5625</v>
      </c>
      <c r="K63" s="514" t="s">
        <v>56</v>
      </c>
      <c r="L63" s="389">
        <v>3</v>
      </c>
      <c r="M63" s="388">
        <v>30</v>
      </c>
      <c r="N63" s="388">
        <v>55</v>
      </c>
      <c r="O63" s="395">
        <f t="shared" si="7"/>
        <v>0.54545454545454541</v>
      </c>
      <c r="P63" s="514" t="s">
        <v>56</v>
      </c>
      <c r="Q63" s="387">
        <v>10</v>
      </c>
      <c r="R63" s="388">
        <v>137</v>
      </c>
      <c r="S63" s="388">
        <v>211</v>
      </c>
      <c r="T63" s="396">
        <f>R63/S63</f>
        <v>0.64928909952606639</v>
      </c>
      <c r="U63" s="514" t="s">
        <v>56</v>
      </c>
      <c r="V63" s="389"/>
      <c r="W63" s="387"/>
      <c r="X63" s="387"/>
      <c r="Y63" s="398"/>
      <c r="Z63" s="514" t="s">
        <v>56</v>
      </c>
      <c r="AA63" s="389">
        <v>8</v>
      </c>
      <c r="AB63" s="388">
        <v>150</v>
      </c>
      <c r="AC63" s="388">
        <v>201</v>
      </c>
      <c r="AD63" s="404">
        <v>0.74626865671641784</v>
      </c>
    </row>
    <row r="64" spans="1:30" s="217" customFormat="1">
      <c r="A64" s="514" t="s">
        <v>57</v>
      </c>
      <c r="B64" s="389">
        <v>2</v>
      </c>
      <c r="C64" s="388">
        <v>27</v>
      </c>
      <c r="D64" s="388">
        <v>45</v>
      </c>
      <c r="E64" s="391">
        <f t="shared" si="5"/>
        <v>0.6</v>
      </c>
      <c r="F64" s="514" t="s">
        <v>57</v>
      </c>
      <c r="G64" s="387"/>
      <c r="H64" s="388"/>
      <c r="I64" s="388"/>
      <c r="J64" s="394"/>
      <c r="K64" s="514" t="s">
        <v>57</v>
      </c>
      <c r="L64" s="389"/>
      <c r="M64" s="388"/>
      <c r="N64" s="388"/>
      <c r="O64" s="395"/>
      <c r="P64" s="514" t="s">
        <v>57</v>
      </c>
      <c r="Q64" s="387"/>
      <c r="R64" s="388"/>
      <c r="S64" s="388"/>
      <c r="T64" s="396"/>
      <c r="U64" s="514" t="s">
        <v>57</v>
      </c>
      <c r="V64" s="389"/>
      <c r="W64" s="387"/>
      <c r="X64" s="387"/>
      <c r="Y64" s="398"/>
      <c r="Z64" s="514" t="s">
        <v>57</v>
      </c>
      <c r="AA64" s="389">
        <v>2</v>
      </c>
      <c r="AB64" s="388">
        <v>27</v>
      </c>
      <c r="AC64" s="388">
        <v>45</v>
      </c>
      <c r="AD64" s="404">
        <v>0.6</v>
      </c>
    </row>
    <row r="65" spans="1:30" s="217" customFormat="1">
      <c r="A65" s="514" t="s">
        <v>58</v>
      </c>
      <c r="B65" s="389">
        <v>9</v>
      </c>
      <c r="C65" s="388">
        <v>171</v>
      </c>
      <c r="D65" s="388">
        <v>219</v>
      </c>
      <c r="E65" s="391">
        <f t="shared" si="5"/>
        <v>0.78082191780821919</v>
      </c>
      <c r="F65" s="514" t="s">
        <v>58</v>
      </c>
      <c r="G65" s="387">
        <v>2</v>
      </c>
      <c r="H65" s="388">
        <v>35</v>
      </c>
      <c r="I65" s="388">
        <v>44</v>
      </c>
      <c r="J65" s="394">
        <f>H65/I65</f>
        <v>0.79545454545454541</v>
      </c>
      <c r="K65" s="514" t="s">
        <v>58</v>
      </c>
      <c r="L65" s="389">
        <v>6</v>
      </c>
      <c r="M65" s="388">
        <v>123</v>
      </c>
      <c r="N65" s="388">
        <v>150</v>
      </c>
      <c r="O65" s="395">
        <f>M65/N65</f>
        <v>0.82</v>
      </c>
      <c r="P65" s="514" t="s">
        <v>58</v>
      </c>
      <c r="Q65" s="387">
        <v>1</v>
      </c>
      <c r="R65" s="388">
        <v>13</v>
      </c>
      <c r="S65" s="388">
        <v>25</v>
      </c>
      <c r="T65" s="396">
        <f t="shared" ref="T65:T71" si="8">R65/S65</f>
        <v>0.52</v>
      </c>
      <c r="U65" s="514" t="s">
        <v>58</v>
      </c>
      <c r="V65" s="389"/>
      <c r="W65" s="387"/>
      <c r="X65" s="387"/>
      <c r="Y65" s="398"/>
      <c r="Z65" s="514" t="s">
        <v>58</v>
      </c>
      <c r="AA65" s="389"/>
      <c r="AB65" s="388"/>
      <c r="AC65" s="388"/>
      <c r="AD65" s="404"/>
    </row>
    <row r="66" spans="1:30" s="217" customFormat="1">
      <c r="A66" s="514" t="s">
        <v>59</v>
      </c>
      <c r="B66" s="389">
        <v>22</v>
      </c>
      <c r="C66" s="388">
        <v>311</v>
      </c>
      <c r="D66" s="388">
        <v>380</v>
      </c>
      <c r="E66" s="391">
        <f t="shared" si="5"/>
        <v>0.81842105263157894</v>
      </c>
      <c r="F66" s="514" t="s">
        <v>59</v>
      </c>
      <c r="G66" s="387">
        <v>20</v>
      </c>
      <c r="H66" s="388">
        <v>285</v>
      </c>
      <c r="I66" s="388">
        <v>338</v>
      </c>
      <c r="J66" s="394">
        <f>H66/I66</f>
        <v>0.84319526627218933</v>
      </c>
      <c r="K66" s="514" t="s">
        <v>59</v>
      </c>
      <c r="L66" s="389">
        <v>1</v>
      </c>
      <c r="M66" s="388">
        <v>14</v>
      </c>
      <c r="N66" s="388">
        <v>18</v>
      </c>
      <c r="O66" s="395">
        <f>M66/N66</f>
        <v>0.77777777777777779</v>
      </c>
      <c r="P66" s="514" t="s">
        <v>59</v>
      </c>
      <c r="Q66" s="387">
        <v>1</v>
      </c>
      <c r="R66" s="388">
        <v>12</v>
      </c>
      <c r="S66" s="388">
        <v>24</v>
      </c>
      <c r="T66" s="396">
        <f t="shared" si="8"/>
        <v>0.5</v>
      </c>
      <c r="U66" s="514" t="s">
        <v>59</v>
      </c>
      <c r="V66" s="389"/>
      <c r="W66" s="387"/>
      <c r="X66" s="387"/>
      <c r="Y66" s="398"/>
      <c r="Z66" s="514" t="s">
        <v>59</v>
      </c>
      <c r="AA66" s="389"/>
      <c r="AB66" s="388"/>
      <c r="AC66" s="388"/>
      <c r="AD66" s="404"/>
    </row>
    <row r="67" spans="1:30" s="217" customFormat="1">
      <c r="A67" s="514" t="s">
        <v>60</v>
      </c>
      <c r="B67" s="389">
        <v>962</v>
      </c>
      <c r="C67" s="388">
        <v>21353</v>
      </c>
      <c r="D67" s="388">
        <v>24981</v>
      </c>
      <c r="E67" s="391">
        <f t="shared" si="5"/>
        <v>0.85476962491493536</v>
      </c>
      <c r="F67" s="514" t="s">
        <v>60</v>
      </c>
      <c r="G67" s="387">
        <v>209</v>
      </c>
      <c r="H67" s="388">
        <v>4165</v>
      </c>
      <c r="I67" s="388">
        <v>5208</v>
      </c>
      <c r="J67" s="394">
        <f>H67/I67</f>
        <v>0.79973118279569888</v>
      </c>
      <c r="K67" s="514" t="s">
        <v>60</v>
      </c>
      <c r="L67" s="389">
        <v>446</v>
      </c>
      <c r="M67" s="388">
        <v>10610</v>
      </c>
      <c r="N67" s="388">
        <v>11905</v>
      </c>
      <c r="O67" s="395">
        <f>M67/N67</f>
        <v>0.89122217555648886</v>
      </c>
      <c r="P67" s="514" t="s">
        <v>60</v>
      </c>
      <c r="Q67" s="387">
        <v>199</v>
      </c>
      <c r="R67" s="388">
        <v>4289</v>
      </c>
      <c r="S67" s="388">
        <v>5201</v>
      </c>
      <c r="T67" s="396">
        <f t="shared" si="8"/>
        <v>0.82464910594116514</v>
      </c>
      <c r="U67" s="514" t="s">
        <v>60</v>
      </c>
      <c r="V67" s="389">
        <v>5</v>
      </c>
      <c r="W67" s="387">
        <v>118</v>
      </c>
      <c r="X67" s="387">
        <v>128</v>
      </c>
      <c r="Y67" s="398">
        <v>0.921875</v>
      </c>
      <c r="Z67" s="514" t="s">
        <v>60</v>
      </c>
      <c r="AA67" s="389">
        <v>103</v>
      </c>
      <c r="AB67" s="388">
        <v>2171</v>
      </c>
      <c r="AC67" s="388">
        <v>2539</v>
      </c>
      <c r="AD67" s="404">
        <f>AB67/AC67</f>
        <v>0.85506104765655766</v>
      </c>
    </row>
    <row r="68" spans="1:30" s="217" customFormat="1">
      <c r="A68" s="514" t="s">
        <v>61</v>
      </c>
      <c r="B68" s="389">
        <v>35</v>
      </c>
      <c r="C68" s="388">
        <v>775</v>
      </c>
      <c r="D68" s="388">
        <v>936</v>
      </c>
      <c r="E68" s="391">
        <f t="shared" ref="E68:E97" si="9">C68/D68</f>
        <v>0.82799145299145294</v>
      </c>
      <c r="F68" s="514" t="s">
        <v>61</v>
      </c>
      <c r="G68" s="387">
        <v>4</v>
      </c>
      <c r="H68" s="388">
        <v>83</v>
      </c>
      <c r="I68" s="388">
        <v>101</v>
      </c>
      <c r="J68" s="394">
        <f>H68/I68</f>
        <v>0.82178217821782173</v>
      </c>
      <c r="K68" s="514" t="s">
        <v>61</v>
      </c>
      <c r="L68" s="389">
        <v>10</v>
      </c>
      <c r="M68" s="388">
        <v>239</v>
      </c>
      <c r="N68" s="388">
        <v>292</v>
      </c>
      <c r="O68" s="395">
        <f>M68/N68</f>
        <v>0.81849315068493156</v>
      </c>
      <c r="P68" s="514" t="s">
        <v>61</v>
      </c>
      <c r="Q68" s="387">
        <v>5</v>
      </c>
      <c r="R68" s="388">
        <v>85</v>
      </c>
      <c r="S68" s="388">
        <v>126</v>
      </c>
      <c r="T68" s="396">
        <f t="shared" si="8"/>
        <v>0.67460317460317465</v>
      </c>
      <c r="U68" s="514" t="s">
        <v>61</v>
      </c>
      <c r="V68" s="389">
        <v>1</v>
      </c>
      <c r="W68" s="387">
        <v>31</v>
      </c>
      <c r="X68" s="387">
        <v>30</v>
      </c>
      <c r="Y68" s="398">
        <v>1.0333333333333334</v>
      </c>
      <c r="Z68" s="514" t="s">
        <v>61</v>
      </c>
      <c r="AA68" s="389">
        <v>15</v>
      </c>
      <c r="AB68" s="388">
        <v>337</v>
      </c>
      <c r="AC68" s="388">
        <v>387</v>
      </c>
      <c r="AD68" s="404">
        <v>0.87080103359173122</v>
      </c>
    </row>
    <row r="69" spans="1:30" s="217" customFormat="1">
      <c r="A69" s="514" t="s">
        <v>62</v>
      </c>
      <c r="B69" s="389">
        <v>12</v>
      </c>
      <c r="C69" s="388">
        <v>125</v>
      </c>
      <c r="D69" s="388">
        <v>137</v>
      </c>
      <c r="E69" s="391">
        <f t="shared" si="9"/>
        <v>0.91240875912408759</v>
      </c>
      <c r="F69" s="514" t="s">
        <v>62</v>
      </c>
      <c r="G69" s="387"/>
      <c r="H69" s="388"/>
      <c r="I69" s="388"/>
      <c r="J69" s="394"/>
      <c r="K69" s="514" t="s">
        <v>62</v>
      </c>
      <c r="L69" s="389"/>
      <c r="M69" s="388"/>
      <c r="N69" s="388"/>
      <c r="O69" s="395"/>
      <c r="P69" s="514" t="s">
        <v>62</v>
      </c>
      <c r="Q69" s="387">
        <v>12</v>
      </c>
      <c r="R69" s="388">
        <v>125</v>
      </c>
      <c r="S69" s="388">
        <v>137</v>
      </c>
      <c r="T69" s="396">
        <f t="shared" si="8"/>
        <v>0.91240875912408759</v>
      </c>
      <c r="U69" s="514" t="s">
        <v>62</v>
      </c>
      <c r="V69" s="389"/>
      <c r="W69" s="387"/>
      <c r="X69" s="387"/>
      <c r="Y69" s="398"/>
      <c r="Z69" s="514" t="s">
        <v>62</v>
      </c>
      <c r="AA69" s="389"/>
      <c r="AB69" s="388"/>
      <c r="AC69" s="388"/>
      <c r="AD69" s="404"/>
    </row>
    <row r="70" spans="1:30" s="217" customFormat="1">
      <c r="A70" s="514" t="s">
        <v>63</v>
      </c>
      <c r="B70" s="389">
        <v>270</v>
      </c>
      <c r="C70" s="388">
        <v>2875</v>
      </c>
      <c r="D70" s="388">
        <v>3257</v>
      </c>
      <c r="E70" s="391">
        <f t="shared" si="9"/>
        <v>0.88271415412956711</v>
      </c>
      <c r="F70" s="514" t="s">
        <v>63</v>
      </c>
      <c r="G70" s="387">
        <v>13</v>
      </c>
      <c r="H70" s="388">
        <v>228</v>
      </c>
      <c r="I70" s="388">
        <v>293</v>
      </c>
      <c r="J70" s="394">
        <f>H70/I70</f>
        <v>0.77815699658703075</v>
      </c>
      <c r="K70" s="514" t="s">
        <v>63</v>
      </c>
      <c r="L70" s="389">
        <v>213</v>
      </c>
      <c r="M70" s="388">
        <v>1809</v>
      </c>
      <c r="N70" s="388">
        <v>1992</v>
      </c>
      <c r="O70" s="395">
        <f>M70/N70</f>
        <v>0.9081325301204819</v>
      </c>
      <c r="P70" s="514" t="s">
        <v>63</v>
      </c>
      <c r="Q70" s="387">
        <v>17</v>
      </c>
      <c r="R70" s="388">
        <v>264</v>
      </c>
      <c r="S70" s="388">
        <v>315</v>
      </c>
      <c r="T70" s="396">
        <f t="shared" si="8"/>
        <v>0.83809523809523812</v>
      </c>
      <c r="U70" s="514" t="s">
        <v>63</v>
      </c>
      <c r="V70" s="389">
        <v>2</v>
      </c>
      <c r="W70" s="387">
        <v>24</v>
      </c>
      <c r="X70" s="387">
        <v>40</v>
      </c>
      <c r="Y70" s="398">
        <v>0.57499999999999996</v>
      </c>
      <c r="Z70" s="514" t="s">
        <v>63</v>
      </c>
      <c r="AA70" s="389">
        <v>25</v>
      </c>
      <c r="AB70" s="388">
        <v>550</v>
      </c>
      <c r="AC70" s="388">
        <v>617</v>
      </c>
      <c r="AD70" s="404">
        <v>0.89141004862236639</v>
      </c>
    </row>
    <row r="71" spans="1:30" s="217" customFormat="1">
      <c r="A71" s="514" t="s">
        <v>64</v>
      </c>
      <c r="B71" s="389">
        <v>129</v>
      </c>
      <c r="C71" s="388">
        <v>1896</v>
      </c>
      <c r="D71" s="388">
        <v>2175</v>
      </c>
      <c r="E71" s="391">
        <f t="shared" si="9"/>
        <v>0.87172413793103454</v>
      </c>
      <c r="F71" s="514" t="s">
        <v>64</v>
      </c>
      <c r="G71" s="387"/>
      <c r="H71" s="388"/>
      <c r="I71" s="388"/>
      <c r="J71" s="394"/>
      <c r="K71" s="514" t="s">
        <v>64</v>
      </c>
      <c r="L71" s="389"/>
      <c r="M71" s="388"/>
      <c r="N71" s="388"/>
      <c r="O71" s="395"/>
      <c r="P71" s="514" t="s">
        <v>64</v>
      </c>
      <c r="Q71" s="387">
        <v>117</v>
      </c>
      <c r="R71" s="388">
        <v>1691</v>
      </c>
      <c r="S71" s="388">
        <v>1957</v>
      </c>
      <c r="T71" s="396">
        <f t="shared" si="8"/>
        <v>0.86407766990291257</v>
      </c>
      <c r="U71" s="514" t="s">
        <v>64</v>
      </c>
      <c r="V71" s="389">
        <v>4</v>
      </c>
      <c r="W71" s="387">
        <v>62</v>
      </c>
      <c r="X71" s="387">
        <v>66</v>
      </c>
      <c r="Y71" s="398">
        <v>0.93939393939393945</v>
      </c>
      <c r="Z71" s="514" t="s">
        <v>64</v>
      </c>
      <c r="AA71" s="389">
        <v>8</v>
      </c>
      <c r="AB71" s="388">
        <v>143</v>
      </c>
      <c r="AC71" s="388">
        <v>152</v>
      </c>
      <c r="AD71" s="404">
        <v>0.94078947368421062</v>
      </c>
    </row>
    <row r="72" spans="1:30" s="217" customFormat="1">
      <c r="A72" s="514" t="s">
        <v>65</v>
      </c>
      <c r="B72" s="389">
        <v>49</v>
      </c>
      <c r="C72" s="388">
        <v>1260</v>
      </c>
      <c r="D72" s="388">
        <v>1362</v>
      </c>
      <c r="E72" s="391">
        <f t="shared" si="9"/>
        <v>0.92511013215859028</v>
      </c>
      <c r="F72" s="514" t="s">
        <v>65</v>
      </c>
      <c r="G72" s="387">
        <v>6</v>
      </c>
      <c r="H72" s="388">
        <v>163</v>
      </c>
      <c r="I72" s="388">
        <v>172</v>
      </c>
      <c r="J72" s="394">
        <f>H72/I72</f>
        <v>0.94767441860465118</v>
      </c>
      <c r="K72" s="514" t="s">
        <v>65</v>
      </c>
      <c r="L72" s="389">
        <v>30</v>
      </c>
      <c r="M72" s="388">
        <v>796</v>
      </c>
      <c r="N72" s="388">
        <v>865</v>
      </c>
      <c r="O72" s="395">
        <f>M72/N72</f>
        <v>0.92023121387283235</v>
      </c>
      <c r="P72" s="514" t="s">
        <v>65</v>
      </c>
      <c r="Q72" s="387"/>
      <c r="R72" s="388"/>
      <c r="S72" s="388"/>
      <c r="T72" s="396"/>
      <c r="U72" s="514" t="s">
        <v>65</v>
      </c>
      <c r="V72" s="389">
        <v>2</v>
      </c>
      <c r="W72" s="387">
        <v>48</v>
      </c>
      <c r="X72" s="387">
        <v>50</v>
      </c>
      <c r="Y72" s="398">
        <v>0.96</v>
      </c>
      <c r="Z72" s="514" t="s">
        <v>65</v>
      </c>
      <c r="AA72" s="389">
        <v>11</v>
      </c>
      <c r="AB72" s="388">
        <v>253</v>
      </c>
      <c r="AC72" s="388">
        <v>275</v>
      </c>
      <c r="AD72" s="404">
        <v>0.91272727272727272</v>
      </c>
    </row>
    <row r="73" spans="1:30" s="217" customFormat="1">
      <c r="A73" s="514" t="s">
        <v>66</v>
      </c>
      <c r="B73" s="389">
        <v>83</v>
      </c>
      <c r="C73" s="388">
        <v>1631</v>
      </c>
      <c r="D73" s="388">
        <v>2003</v>
      </c>
      <c r="E73" s="391">
        <f t="shared" si="9"/>
        <v>0.81427858212680981</v>
      </c>
      <c r="F73" s="514" t="s">
        <v>66</v>
      </c>
      <c r="G73" s="387">
        <v>35</v>
      </c>
      <c r="H73" s="388">
        <v>691</v>
      </c>
      <c r="I73" s="388">
        <v>841</v>
      </c>
      <c r="J73" s="394">
        <f>H73/I73</f>
        <v>0.821640903686088</v>
      </c>
      <c r="K73" s="514" t="s">
        <v>66</v>
      </c>
      <c r="L73" s="389"/>
      <c r="M73" s="388"/>
      <c r="N73" s="388"/>
      <c r="O73" s="395"/>
      <c r="P73" s="514" t="s">
        <v>66</v>
      </c>
      <c r="Q73" s="387">
        <v>1</v>
      </c>
      <c r="R73" s="388">
        <v>21</v>
      </c>
      <c r="S73" s="388">
        <v>24</v>
      </c>
      <c r="T73" s="396">
        <f>R73/S73</f>
        <v>0.875</v>
      </c>
      <c r="U73" s="514" t="s">
        <v>66</v>
      </c>
      <c r="V73" s="389">
        <v>29</v>
      </c>
      <c r="W73" s="387">
        <v>535</v>
      </c>
      <c r="X73" s="387">
        <v>696</v>
      </c>
      <c r="Y73" s="398">
        <v>0.76867816091954033</v>
      </c>
      <c r="Z73" s="514" t="s">
        <v>66</v>
      </c>
      <c r="AA73" s="389">
        <v>18</v>
      </c>
      <c r="AB73" s="388">
        <v>384</v>
      </c>
      <c r="AC73" s="388">
        <v>442</v>
      </c>
      <c r="AD73" s="404">
        <f>AB73/AC73</f>
        <v>0.86877828054298645</v>
      </c>
    </row>
    <row r="74" spans="1:30" s="217" customFormat="1">
      <c r="A74" s="514" t="s">
        <v>67</v>
      </c>
      <c r="B74" s="389">
        <v>126</v>
      </c>
      <c r="C74" s="388">
        <v>1374</v>
      </c>
      <c r="D74" s="388">
        <v>1945</v>
      </c>
      <c r="E74" s="391">
        <f t="shared" si="9"/>
        <v>0.70642673521850896</v>
      </c>
      <c r="F74" s="514" t="s">
        <v>67</v>
      </c>
      <c r="G74" s="387">
        <v>24</v>
      </c>
      <c r="H74" s="388">
        <v>211</v>
      </c>
      <c r="I74" s="388">
        <v>311</v>
      </c>
      <c r="J74" s="394">
        <f>H74/I74</f>
        <v>0.67845659163987138</v>
      </c>
      <c r="K74" s="514" t="s">
        <v>67</v>
      </c>
      <c r="L74" s="389">
        <v>83</v>
      </c>
      <c r="M74" s="388">
        <v>955</v>
      </c>
      <c r="N74" s="388">
        <v>1303</v>
      </c>
      <c r="O74" s="395">
        <f>M74/N74</f>
        <v>0.73292402148887181</v>
      </c>
      <c r="P74" s="514" t="s">
        <v>67</v>
      </c>
      <c r="Q74" s="387">
        <v>13</v>
      </c>
      <c r="R74" s="388">
        <v>132</v>
      </c>
      <c r="S74" s="388">
        <v>220</v>
      </c>
      <c r="T74" s="396">
        <f>R74/S74</f>
        <v>0.6</v>
      </c>
      <c r="U74" s="514" t="s">
        <v>67</v>
      </c>
      <c r="V74" s="389">
        <v>6</v>
      </c>
      <c r="W74" s="387">
        <v>76</v>
      </c>
      <c r="X74" s="387">
        <v>111</v>
      </c>
      <c r="Y74" s="398">
        <v>0.68468468468468469</v>
      </c>
      <c r="Z74" s="514" t="s">
        <v>67</v>
      </c>
      <c r="AA74" s="389"/>
      <c r="AB74" s="388"/>
      <c r="AC74" s="388"/>
      <c r="AD74" s="404"/>
    </row>
    <row r="75" spans="1:30" s="217" customFormat="1">
      <c r="A75" s="514" t="s">
        <v>68</v>
      </c>
      <c r="B75" s="389">
        <v>81</v>
      </c>
      <c r="C75" s="388">
        <v>1613</v>
      </c>
      <c r="D75" s="388">
        <v>1872</v>
      </c>
      <c r="E75" s="391">
        <f t="shared" si="9"/>
        <v>0.86164529914529919</v>
      </c>
      <c r="F75" s="514" t="s">
        <v>68</v>
      </c>
      <c r="G75" s="387">
        <v>6</v>
      </c>
      <c r="H75" s="388">
        <v>140</v>
      </c>
      <c r="I75" s="388">
        <v>147</v>
      </c>
      <c r="J75" s="394">
        <f>H75/I75</f>
        <v>0.95238095238095233</v>
      </c>
      <c r="K75" s="514" t="s">
        <v>68</v>
      </c>
      <c r="L75" s="389">
        <v>30</v>
      </c>
      <c r="M75" s="388">
        <v>555</v>
      </c>
      <c r="N75" s="388">
        <v>630</v>
      </c>
      <c r="O75" s="395">
        <f>M75/N75</f>
        <v>0.88095238095238093</v>
      </c>
      <c r="P75" s="514" t="s">
        <v>68</v>
      </c>
      <c r="Q75" s="387">
        <v>5</v>
      </c>
      <c r="R75" s="388">
        <v>114</v>
      </c>
      <c r="S75" s="388">
        <v>125</v>
      </c>
      <c r="T75" s="396">
        <f>R75/S75</f>
        <v>0.91200000000000003</v>
      </c>
      <c r="U75" s="514" t="s">
        <v>68</v>
      </c>
      <c r="V75" s="389"/>
      <c r="W75" s="387"/>
      <c r="X75" s="387"/>
      <c r="Y75" s="398"/>
      <c r="Z75" s="514" t="s">
        <v>68</v>
      </c>
      <c r="AA75" s="389">
        <v>40</v>
      </c>
      <c r="AB75" s="388">
        <v>804</v>
      </c>
      <c r="AC75" s="388">
        <v>970</v>
      </c>
      <c r="AD75" s="404">
        <v>0.8278350515463917</v>
      </c>
    </row>
    <row r="76" spans="1:30" s="217" customFormat="1">
      <c r="A76" s="514" t="s">
        <v>69</v>
      </c>
      <c r="B76" s="389">
        <v>38</v>
      </c>
      <c r="C76" s="388">
        <v>504</v>
      </c>
      <c r="D76" s="388">
        <v>586</v>
      </c>
      <c r="E76" s="391">
        <f t="shared" si="9"/>
        <v>0.86006825938566556</v>
      </c>
      <c r="F76" s="514" t="s">
        <v>69</v>
      </c>
      <c r="G76" s="387"/>
      <c r="H76" s="388"/>
      <c r="I76" s="388"/>
      <c r="J76" s="394"/>
      <c r="K76" s="514" t="s">
        <v>69</v>
      </c>
      <c r="L76" s="389">
        <v>34</v>
      </c>
      <c r="M76" s="388">
        <v>468</v>
      </c>
      <c r="N76" s="388">
        <v>537</v>
      </c>
      <c r="O76" s="395">
        <f>M76/N76</f>
        <v>0.87150837988826813</v>
      </c>
      <c r="P76" s="514" t="s">
        <v>69</v>
      </c>
      <c r="Q76" s="387"/>
      <c r="R76" s="388"/>
      <c r="S76" s="388"/>
      <c r="T76" s="396"/>
      <c r="U76" s="514" t="s">
        <v>69</v>
      </c>
      <c r="V76" s="389"/>
      <c r="W76" s="387"/>
      <c r="X76" s="387"/>
      <c r="Y76" s="398"/>
      <c r="Z76" s="514" t="s">
        <v>69</v>
      </c>
      <c r="AA76" s="389">
        <v>4</v>
      </c>
      <c r="AB76" s="388">
        <v>36</v>
      </c>
      <c r="AC76" s="388">
        <v>49</v>
      </c>
      <c r="AD76" s="404">
        <v>0.73470000000000002</v>
      </c>
    </row>
    <row r="77" spans="1:30" s="217" customFormat="1">
      <c r="A77" s="514" t="s">
        <v>70</v>
      </c>
      <c r="B77" s="389">
        <v>21</v>
      </c>
      <c r="C77" s="388">
        <v>290</v>
      </c>
      <c r="D77" s="388">
        <v>329</v>
      </c>
      <c r="E77" s="391">
        <f t="shared" si="9"/>
        <v>0.8814589665653495</v>
      </c>
      <c r="F77" s="514" t="s">
        <v>70</v>
      </c>
      <c r="G77" s="387"/>
      <c r="H77" s="388"/>
      <c r="I77" s="388"/>
      <c r="J77" s="394"/>
      <c r="K77" s="514" t="s">
        <v>70</v>
      </c>
      <c r="L77" s="389"/>
      <c r="M77" s="388"/>
      <c r="N77" s="388"/>
      <c r="O77" s="395"/>
      <c r="P77" s="514" t="s">
        <v>70</v>
      </c>
      <c r="Q77" s="387">
        <v>18</v>
      </c>
      <c r="R77" s="388">
        <v>254</v>
      </c>
      <c r="S77" s="388">
        <v>290</v>
      </c>
      <c r="T77" s="396">
        <f>R77/S77</f>
        <v>0.87586206896551722</v>
      </c>
      <c r="U77" s="514" t="s">
        <v>70</v>
      </c>
      <c r="V77" s="389">
        <v>3</v>
      </c>
      <c r="W77" s="387">
        <v>36</v>
      </c>
      <c r="X77" s="387">
        <v>39</v>
      </c>
      <c r="Y77" s="398">
        <v>0.92307692307692313</v>
      </c>
      <c r="Z77" s="514" t="s">
        <v>70</v>
      </c>
      <c r="AA77" s="389"/>
      <c r="AB77" s="388"/>
      <c r="AC77" s="388"/>
      <c r="AD77" s="404"/>
    </row>
    <row r="78" spans="1:30" s="217" customFormat="1">
      <c r="A78" s="514" t="s">
        <v>71</v>
      </c>
      <c r="B78" s="389">
        <v>81</v>
      </c>
      <c r="C78" s="388">
        <v>1431</v>
      </c>
      <c r="D78" s="388">
        <v>1818</v>
      </c>
      <c r="E78" s="391">
        <f t="shared" si="9"/>
        <v>0.78712871287128716</v>
      </c>
      <c r="F78" s="514" t="s">
        <v>71</v>
      </c>
      <c r="G78" s="387">
        <v>17</v>
      </c>
      <c r="H78" s="388">
        <v>266</v>
      </c>
      <c r="I78" s="388">
        <v>346</v>
      </c>
      <c r="J78" s="394">
        <f>H78/I78</f>
        <v>0.76878612716763006</v>
      </c>
      <c r="K78" s="514" t="s">
        <v>71</v>
      </c>
      <c r="L78" s="389">
        <v>38</v>
      </c>
      <c r="M78" s="388">
        <v>690</v>
      </c>
      <c r="N78" s="388">
        <v>852</v>
      </c>
      <c r="O78" s="395">
        <f>M78/N78</f>
        <v>0.8098591549295775</v>
      </c>
      <c r="P78" s="514" t="s">
        <v>71</v>
      </c>
      <c r="Q78" s="387">
        <v>26</v>
      </c>
      <c r="R78" s="388">
        <v>475</v>
      </c>
      <c r="S78" s="388">
        <v>620</v>
      </c>
      <c r="T78" s="396">
        <f>R78/S78</f>
        <v>0.7661290322580645</v>
      </c>
      <c r="U78" s="514" t="s">
        <v>71</v>
      </c>
      <c r="V78" s="389"/>
      <c r="W78" s="387"/>
      <c r="X78" s="387"/>
      <c r="Y78" s="398"/>
      <c r="Z78" s="514" t="s">
        <v>71</v>
      </c>
      <c r="AA78" s="389"/>
      <c r="AB78" s="388"/>
      <c r="AC78" s="388"/>
      <c r="AD78" s="404"/>
    </row>
    <row r="79" spans="1:30" s="217" customFormat="1">
      <c r="A79" s="514" t="s">
        <v>72</v>
      </c>
      <c r="B79" s="389">
        <v>85</v>
      </c>
      <c r="C79" s="388">
        <v>1840</v>
      </c>
      <c r="D79" s="388">
        <v>2073</v>
      </c>
      <c r="E79" s="391">
        <f t="shared" si="9"/>
        <v>0.88760250844187172</v>
      </c>
      <c r="F79" s="514" t="s">
        <v>72</v>
      </c>
      <c r="G79" s="387">
        <v>12</v>
      </c>
      <c r="H79" s="388">
        <v>238</v>
      </c>
      <c r="I79" s="388">
        <v>275</v>
      </c>
      <c r="J79" s="394">
        <f>H79/I79</f>
        <v>0.86545454545454548</v>
      </c>
      <c r="K79" s="514" t="s">
        <v>72</v>
      </c>
      <c r="L79" s="389">
        <v>37</v>
      </c>
      <c r="M79" s="388">
        <v>854</v>
      </c>
      <c r="N79" s="388">
        <v>918</v>
      </c>
      <c r="O79" s="395">
        <f>M79/N79</f>
        <v>0.93028322440087141</v>
      </c>
      <c r="P79" s="514" t="s">
        <v>72</v>
      </c>
      <c r="Q79" s="387">
        <v>11</v>
      </c>
      <c r="R79" s="388">
        <v>225</v>
      </c>
      <c r="S79" s="388">
        <v>260</v>
      </c>
      <c r="T79" s="396">
        <f>R79/S79</f>
        <v>0.86538461538461542</v>
      </c>
      <c r="U79" s="514" t="s">
        <v>72</v>
      </c>
      <c r="V79" s="389">
        <v>3</v>
      </c>
      <c r="W79" s="387">
        <v>68</v>
      </c>
      <c r="X79" s="387">
        <v>70</v>
      </c>
      <c r="Y79" s="398">
        <v>0.97142857142857153</v>
      </c>
      <c r="Z79" s="514" t="s">
        <v>72</v>
      </c>
      <c r="AA79" s="389">
        <v>22</v>
      </c>
      <c r="AB79" s="388">
        <v>455</v>
      </c>
      <c r="AC79" s="388">
        <v>550</v>
      </c>
      <c r="AD79" s="404">
        <v>0.82545454545454555</v>
      </c>
    </row>
    <row r="80" spans="1:30" s="217" customFormat="1">
      <c r="A80" s="514" t="s">
        <v>73</v>
      </c>
      <c r="B80" s="389">
        <v>3</v>
      </c>
      <c r="C80" s="388">
        <v>48</v>
      </c>
      <c r="D80" s="388">
        <v>66</v>
      </c>
      <c r="E80" s="391">
        <f t="shared" si="9"/>
        <v>0.72727272727272729</v>
      </c>
      <c r="F80" s="514" t="s">
        <v>73</v>
      </c>
      <c r="G80" s="387"/>
      <c r="H80" s="388"/>
      <c r="I80" s="388"/>
      <c r="J80" s="394"/>
      <c r="K80" s="514" t="s">
        <v>73</v>
      </c>
      <c r="L80" s="389">
        <v>3</v>
      </c>
      <c r="M80" s="388">
        <v>48</v>
      </c>
      <c r="N80" s="388">
        <v>66</v>
      </c>
      <c r="O80" s="395">
        <f>M80/N80</f>
        <v>0.72727272727272729</v>
      </c>
      <c r="P80" s="514" t="s">
        <v>73</v>
      </c>
      <c r="Q80" s="387"/>
      <c r="R80" s="388"/>
      <c r="S80" s="388"/>
      <c r="T80" s="396"/>
      <c r="U80" s="514" t="s">
        <v>73</v>
      </c>
      <c r="V80" s="389"/>
      <c r="W80" s="387"/>
      <c r="X80" s="387"/>
      <c r="Y80" s="398"/>
      <c r="Z80" s="514" t="s">
        <v>73</v>
      </c>
      <c r="AA80" s="389"/>
      <c r="AB80" s="388"/>
      <c r="AC80" s="388"/>
      <c r="AD80" s="404"/>
    </row>
    <row r="81" spans="1:30" s="217" customFormat="1">
      <c r="A81" s="514" t="s">
        <v>74</v>
      </c>
      <c r="B81" s="389">
        <v>7</v>
      </c>
      <c r="C81" s="388">
        <v>82</v>
      </c>
      <c r="D81" s="388">
        <v>136</v>
      </c>
      <c r="E81" s="391">
        <f t="shared" si="9"/>
        <v>0.6029411764705882</v>
      </c>
      <c r="F81" s="514" t="s">
        <v>74</v>
      </c>
      <c r="G81" s="387"/>
      <c r="H81" s="388"/>
      <c r="I81" s="388"/>
      <c r="J81" s="394"/>
      <c r="K81" s="514" t="s">
        <v>74</v>
      </c>
      <c r="L81" s="389"/>
      <c r="M81" s="388"/>
      <c r="N81" s="388"/>
      <c r="O81" s="395"/>
      <c r="P81" s="514" t="s">
        <v>74</v>
      </c>
      <c r="Q81" s="387">
        <v>7</v>
      </c>
      <c r="R81" s="388">
        <v>82</v>
      </c>
      <c r="S81" s="388">
        <v>136</v>
      </c>
      <c r="T81" s="396">
        <f>R81/S81</f>
        <v>0.6029411764705882</v>
      </c>
      <c r="U81" s="514" t="s">
        <v>74</v>
      </c>
      <c r="V81" s="389"/>
      <c r="W81" s="387"/>
      <c r="X81" s="387"/>
      <c r="Y81" s="398"/>
      <c r="Z81" s="514" t="s">
        <v>74</v>
      </c>
      <c r="AA81" s="389"/>
      <c r="AB81" s="388"/>
      <c r="AC81" s="388"/>
      <c r="AD81" s="404"/>
    </row>
    <row r="82" spans="1:30" s="217" customFormat="1">
      <c r="A82" s="514" t="s">
        <v>75</v>
      </c>
      <c r="B82" s="389">
        <v>14</v>
      </c>
      <c r="C82" s="388">
        <v>212</v>
      </c>
      <c r="D82" s="388">
        <v>300</v>
      </c>
      <c r="E82" s="391">
        <f t="shared" si="9"/>
        <v>0.70666666666666667</v>
      </c>
      <c r="F82" s="514" t="s">
        <v>75</v>
      </c>
      <c r="G82" s="387">
        <v>6</v>
      </c>
      <c r="H82" s="388">
        <v>68</v>
      </c>
      <c r="I82" s="388">
        <v>108</v>
      </c>
      <c r="J82" s="394">
        <f>H82/I82</f>
        <v>0.62962962962962965</v>
      </c>
      <c r="K82" s="514" t="s">
        <v>75</v>
      </c>
      <c r="L82" s="389">
        <v>6</v>
      </c>
      <c r="M82" s="388">
        <v>120</v>
      </c>
      <c r="N82" s="388">
        <v>144</v>
      </c>
      <c r="O82" s="395">
        <f>M82/N82</f>
        <v>0.83333333333333337</v>
      </c>
      <c r="P82" s="514" t="s">
        <v>75</v>
      </c>
      <c r="Q82" s="387">
        <v>2</v>
      </c>
      <c r="R82" s="388">
        <v>24</v>
      </c>
      <c r="S82" s="388">
        <v>48</v>
      </c>
      <c r="T82" s="396">
        <f>R82/S82</f>
        <v>0.5</v>
      </c>
      <c r="U82" s="514" t="s">
        <v>75</v>
      </c>
      <c r="V82" s="389"/>
      <c r="W82" s="387"/>
      <c r="X82" s="387"/>
      <c r="Y82" s="398"/>
      <c r="Z82" s="514" t="s">
        <v>75</v>
      </c>
      <c r="AA82" s="389"/>
      <c r="AB82" s="388"/>
      <c r="AC82" s="388"/>
      <c r="AD82" s="404"/>
    </row>
    <row r="83" spans="1:30" s="217" customFormat="1">
      <c r="A83" s="514" t="s">
        <v>76</v>
      </c>
      <c r="B83" s="389">
        <v>312</v>
      </c>
      <c r="C83" s="388">
        <v>7000</v>
      </c>
      <c r="D83" s="388">
        <v>8497</v>
      </c>
      <c r="E83" s="391">
        <f t="shared" si="9"/>
        <v>0.82382017182535017</v>
      </c>
      <c r="F83" s="514" t="s">
        <v>76</v>
      </c>
      <c r="G83" s="387">
        <v>49</v>
      </c>
      <c r="H83" s="388">
        <v>1121</v>
      </c>
      <c r="I83" s="388">
        <v>1349</v>
      </c>
      <c r="J83" s="394">
        <f>H83/I83</f>
        <v>0.83098591549295775</v>
      </c>
      <c r="K83" s="514" t="s">
        <v>76</v>
      </c>
      <c r="L83" s="389">
        <v>111</v>
      </c>
      <c r="M83" s="388">
        <v>2743</v>
      </c>
      <c r="N83" s="388">
        <v>3183</v>
      </c>
      <c r="O83" s="395">
        <f>M83/N83</f>
        <v>0.86176562990889094</v>
      </c>
      <c r="P83" s="514" t="s">
        <v>76</v>
      </c>
      <c r="Q83" s="387">
        <v>48</v>
      </c>
      <c r="R83" s="388">
        <v>1088</v>
      </c>
      <c r="S83" s="388">
        <v>1370</v>
      </c>
      <c r="T83" s="396">
        <f>R83/S83</f>
        <v>0.79416058394160582</v>
      </c>
      <c r="U83" s="514" t="s">
        <v>76</v>
      </c>
      <c r="V83" s="389">
        <v>10</v>
      </c>
      <c r="W83" s="387">
        <v>162</v>
      </c>
      <c r="X83" s="387">
        <v>240</v>
      </c>
      <c r="Y83" s="398">
        <v>0.67083333333333339</v>
      </c>
      <c r="Z83" s="514" t="s">
        <v>76</v>
      </c>
      <c r="AA83" s="389">
        <v>94</v>
      </c>
      <c r="AB83" s="388">
        <v>1886</v>
      </c>
      <c r="AC83" s="388">
        <v>2355</v>
      </c>
      <c r="AD83" s="404">
        <f>AB83/AC83</f>
        <v>0.80084925690021236</v>
      </c>
    </row>
    <row r="84" spans="1:30" s="217" customFormat="1">
      <c r="A84" s="514" t="s">
        <v>77</v>
      </c>
      <c r="B84" s="389">
        <v>22</v>
      </c>
      <c r="C84" s="388">
        <v>261</v>
      </c>
      <c r="D84" s="388">
        <v>265</v>
      </c>
      <c r="E84" s="391">
        <f t="shared" si="9"/>
        <v>0.98490566037735849</v>
      </c>
      <c r="F84" s="514" t="s">
        <v>77</v>
      </c>
      <c r="G84" s="387"/>
      <c r="H84" s="388"/>
      <c r="I84" s="388"/>
      <c r="J84" s="394"/>
      <c r="K84" s="514" t="s">
        <v>77</v>
      </c>
      <c r="L84" s="389"/>
      <c r="M84" s="388"/>
      <c r="N84" s="388"/>
      <c r="O84" s="395"/>
      <c r="P84" s="514" t="s">
        <v>77</v>
      </c>
      <c r="Q84" s="387">
        <v>22</v>
      </c>
      <c r="R84" s="388">
        <v>261</v>
      </c>
      <c r="S84" s="388">
        <v>265</v>
      </c>
      <c r="T84" s="396">
        <f>R84/S84</f>
        <v>0.98490566037735849</v>
      </c>
      <c r="U84" s="514" t="s">
        <v>77</v>
      </c>
      <c r="V84" s="389"/>
      <c r="W84" s="387"/>
      <c r="X84" s="387"/>
      <c r="Y84" s="398"/>
      <c r="Z84" s="514" t="s">
        <v>77</v>
      </c>
      <c r="AA84" s="389"/>
      <c r="AB84" s="388"/>
      <c r="AC84" s="388"/>
      <c r="AD84" s="404"/>
    </row>
    <row r="85" spans="1:30" s="217" customFormat="1">
      <c r="A85" s="514" t="s">
        <v>78</v>
      </c>
      <c r="B85" s="389">
        <v>18</v>
      </c>
      <c r="C85" s="388">
        <v>246</v>
      </c>
      <c r="D85" s="388">
        <v>385</v>
      </c>
      <c r="E85" s="391">
        <f t="shared" si="9"/>
        <v>0.63896103896103895</v>
      </c>
      <c r="F85" s="514" t="s">
        <v>78</v>
      </c>
      <c r="G85" s="387">
        <v>4</v>
      </c>
      <c r="H85" s="388">
        <v>39</v>
      </c>
      <c r="I85" s="388">
        <v>68</v>
      </c>
      <c r="J85" s="394">
        <f>H85/I85</f>
        <v>0.57352941176470584</v>
      </c>
      <c r="K85" s="514" t="s">
        <v>78</v>
      </c>
      <c r="L85" s="389">
        <v>7</v>
      </c>
      <c r="M85" s="388">
        <v>101</v>
      </c>
      <c r="N85" s="388">
        <v>157</v>
      </c>
      <c r="O85" s="395">
        <f>M85/N85</f>
        <v>0.64331210191082799</v>
      </c>
      <c r="P85" s="514" t="s">
        <v>78</v>
      </c>
      <c r="Q85" s="387">
        <v>4</v>
      </c>
      <c r="R85" s="388">
        <v>59</v>
      </c>
      <c r="S85" s="388">
        <v>88</v>
      </c>
      <c r="T85" s="396">
        <f>R85/S85</f>
        <v>0.67045454545454541</v>
      </c>
      <c r="U85" s="514" t="s">
        <v>78</v>
      </c>
      <c r="V85" s="389">
        <v>1</v>
      </c>
      <c r="W85" s="387">
        <v>17</v>
      </c>
      <c r="X85" s="387">
        <v>22</v>
      </c>
      <c r="Y85" s="398">
        <v>0.77272727272727282</v>
      </c>
      <c r="Z85" s="514" t="s">
        <v>78</v>
      </c>
      <c r="AA85" s="389">
        <v>2</v>
      </c>
      <c r="AB85" s="388">
        <v>30</v>
      </c>
      <c r="AC85" s="388">
        <v>50</v>
      </c>
      <c r="AD85" s="404">
        <v>0.6</v>
      </c>
    </row>
    <row r="86" spans="1:30" s="217" customFormat="1">
      <c r="A86" s="514" t="s">
        <v>79</v>
      </c>
      <c r="B86" s="389">
        <v>2</v>
      </c>
      <c r="C86" s="388">
        <v>28</v>
      </c>
      <c r="D86" s="388">
        <v>44</v>
      </c>
      <c r="E86" s="391">
        <f t="shared" si="9"/>
        <v>0.63636363636363635</v>
      </c>
      <c r="F86" s="514" t="s">
        <v>79</v>
      </c>
      <c r="G86" s="387"/>
      <c r="H86" s="388"/>
      <c r="I86" s="388"/>
      <c r="J86" s="394"/>
      <c r="K86" s="514" t="s">
        <v>79</v>
      </c>
      <c r="L86" s="389">
        <v>2</v>
      </c>
      <c r="M86" s="388">
        <v>28</v>
      </c>
      <c r="N86" s="388">
        <v>44</v>
      </c>
      <c r="O86" s="395">
        <f>M86/N86</f>
        <v>0.63636363636363635</v>
      </c>
      <c r="P86" s="514" t="s">
        <v>79</v>
      </c>
      <c r="Q86" s="387"/>
      <c r="R86" s="388"/>
      <c r="S86" s="388"/>
      <c r="T86" s="396"/>
      <c r="U86" s="514" t="s">
        <v>79</v>
      </c>
      <c r="V86" s="389"/>
      <c r="W86" s="387"/>
      <c r="X86" s="387"/>
      <c r="Y86" s="398"/>
      <c r="Z86" s="514" t="s">
        <v>79</v>
      </c>
      <c r="AA86" s="389"/>
      <c r="AB86" s="388"/>
      <c r="AC86" s="388"/>
      <c r="AD86" s="404"/>
    </row>
    <row r="87" spans="1:30" s="217" customFormat="1">
      <c r="A87" s="514" t="s">
        <v>80</v>
      </c>
      <c r="B87" s="389">
        <v>30</v>
      </c>
      <c r="C87" s="388">
        <v>53</v>
      </c>
      <c r="D87" s="388">
        <v>111</v>
      </c>
      <c r="E87" s="391">
        <f t="shared" si="9"/>
        <v>0.47747747747747749</v>
      </c>
      <c r="F87" s="514" t="s">
        <v>80</v>
      </c>
      <c r="G87" s="387">
        <v>11</v>
      </c>
      <c r="H87" s="388">
        <v>26</v>
      </c>
      <c r="I87" s="388">
        <v>61</v>
      </c>
      <c r="J87" s="394">
        <f>H87/I87</f>
        <v>0.42622950819672129</v>
      </c>
      <c r="K87" s="514" t="s">
        <v>80</v>
      </c>
      <c r="L87" s="389">
        <v>18</v>
      </c>
      <c r="M87" s="388">
        <v>26</v>
      </c>
      <c r="N87" s="388">
        <v>35</v>
      </c>
      <c r="O87" s="395">
        <f>M87/N87</f>
        <v>0.74285714285714288</v>
      </c>
      <c r="P87" s="514" t="s">
        <v>80</v>
      </c>
      <c r="Q87" s="387"/>
      <c r="R87" s="388"/>
      <c r="S87" s="388"/>
      <c r="T87" s="396"/>
      <c r="U87" s="514" t="s">
        <v>80</v>
      </c>
      <c r="V87" s="389"/>
      <c r="W87" s="387"/>
      <c r="X87" s="387"/>
      <c r="Y87" s="398"/>
      <c r="Z87" s="514" t="s">
        <v>80</v>
      </c>
      <c r="AA87" s="389">
        <v>1</v>
      </c>
      <c r="AB87" s="388">
        <v>1</v>
      </c>
      <c r="AC87" s="388">
        <v>15</v>
      </c>
      <c r="AD87" s="404">
        <v>6.6666666666666666E-2</v>
      </c>
    </row>
    <row r="88" spans="1:30" s="217" customFormat="1">
      <c r="A88" s="514" t="s">
        <v>81</v>
      </c>
      <c r="B88" s="389">
        <v>180</v>
      </c>
      <c r="C88" s="388">
        <v>4268</v>
      </c>
      <c r="D88" s="388">
        <v>4843</v>
      </c>
      <c r="E88" s="391">
        <f t="shared" si="9"/>
        <v>0.88127193888085897</v>
      </c>
      <c r="F88" s="514" t="s">
        <v>81</v>
      </c>
      <c r="G88" s="387">
        <v>33</v>
      </c>
      <c r="H88" s="388">
        <v>736</v>
      </c>
      <c r="I88" s="388">
        <v>863</v>
      </c>
      <c r="J88" s="394">
        <f>H88/I88</f>
        <v>0.85283893395133259</v>
      </c>
      <c r="K88" s="514" t="s">
        <v>81</v>
      </c>
      <c r="L88" s="389">
        <v>64</v>
      </c>
      <c r="M88" s="388">
        <v>1679</v>
      </c>
      <c r="N88" s="388">
        <v>1816</v>
      </c>
      <c r="O88" s="395">
        <f>M88/N88</f>
        <v>0.92455947136563876</v>
      </c>
      <c r="P88" s="514" t="s">
        <v>81</v>
      </c>
      <c r="Q88" s="387">
        <v>36</v>
      </c>
      <c r="R88" s="388">
        <v>856</v>
      </c>
      <c r="S88" s="388">
        <v>989</v>
      </c>
      <c r="T88" s="396">
        <f>R88/S88</f>
        <v>0.86552072800808899</v>
      </c>
      <c r="U88" s="514" t="s">
        <v>81</v>
      </c>
      <c r="V88" s="389"/>
      <c r="W88" s="387"/>
      <c r="X88" s="387"/>
      <c r="Y88" s="398"/>
      <c r="Z88" s="514" t="s">
        <v>81</v>
      </c>
      <c r="AA88" s="389">
        <v>47</v>
      </c>
      <c r="AB88" s="388">
        <v>997</v>
      </c>
      <c r="AC88" s="388">
        <v>1175</v>
      </c>
      <c r="AD88" s="404">
        <v>0.8459574468085107</v>
      </c>
    </row>
    <row r="89" spans="1:30" s="217" customFormat="1">
      <c r="A89" s="514" t="s">
        <v>82</v>
      </c>
      <c r="B89" s="389">
        <v>47</v>
      </c>
      <c r="C89" s="388">
        <v>318</v>
      </c>
      <c r="D89" s="388">
        <v>318</v>
      </c>
      <c r="E89" s="391">
        <f t="shared" si="9"/>
        <v>1</v>
      </c>
      <c r="F89" s="514" t="s">
        <v>82</v>
      </c>
      <c r="G89" s="387"/>
      <c r="H89" s="388"/>
      <c r="I89" s="388"/>
      <c r="J89" s="394"/>
      <c r="K89" s="514" t="s">
        <v>82</v>
      </c>
      <c r="L89" s="389"/>
      <c r="M89" s="388"/>
      <c r="N89" s="388"/>
      <c r="O89" s="395"/>
      <c r="P89" s="514" t="s">
        <v>82</v>
      </c>
      <c r="Q89" s="387">
        <v>3</v>
      </c>
      <c r="R89" s="388">
        <v>28</v>
      </c>
      <c r="S89" s="388">
        <v>29</v>
      </c>
      <c r="T89" s="396">
        <f>R89/S89</f>
        <v>0.96551724137931039</v>
      </c>
      <c r="U89" s="514" t="s">
        <v>82</v>
      </c>
      <c r="V89" s="389">
        <v>41</v>
      </c>
      <c r="W89" s="387">
        <v>273</v>
      </c>
      <c r="X89" s="387">
        <v>273</v>
      </c>
      <c r="Y89" s="398">
        <v>1</v>
      </c>
      <c r="Z89" s="514" t="s">
        <v>82</v>
      </c>
      <c r="AA89" s="389">
        <v>3</v>
      </c>
      <c r="AB89" s="388">
        <v>17</v>
      </c>
      <c r="AC89" s="388">
        <v>16</v>
      </c>
      <c r="AD89" s="404">
        <f>AB89/AC89</f>
        <v>1.0625</v>
      </c>
    </row>
    <row r="90" spans="1:30" s="217" customFormat="1">
      <c r="A90" s="514" t="s">
        <v>83</v>
      </c>
      <c r="B90" s="389">
        <v>100</v>
      </c>
      <c r="C90" s="388">
        <v>1716</v>
      </c>
      <c r="D90" s="388">
        <v>2104</v>
      </c>
      <c r="E90" s="391">
        <f t="shared" si="9"/>
        <v>0.81558935361216733</v>
      </c>
      <c r="F90" s="514" t="s">
        <v>83</v>
      </c>
      <c r="G90" s="387">
        <v>12</v>
      </c>
      <c r="H90" s="388">
        <v>217</v>
      </c>
      <c r="I90" s="388">
        <v>267</v>
      </c>
      <c r="J90" s="394">
        <f>H90/I90</f>
        <v>0.81273408239700373</v>
      </c>
      <c r="K90" s="514" t="s">
        <v>83</v>
      </c>
      <c r="L90" s="389">
        <v>53</v>
      </c>
      <c r="M90" s="388">
        <v>958</v>
      </c>
      <c r="N90" s="388">
        <v>1164</v>
      </c>
      <c r="O90" s="395">
        <f>M90/N90</f>
        <v>0.82302405498281783</v>
      </c>
      <c r="P90" s="514" t="s">
        <v>83</v>
      </c>
      <c r="Q90" s="387">
        <v>29</v>
      </c>
      <c r="R90" s="388">
        <v>444</v>
      </c>
      <c r="S90" s="388">
        <v>545</v>
      </c>
      <c r="T90" s="396">
        <f>R90/S90</f>
        <v>0.81467889908256885</v>
      </c>
      <c r="U90" s="514" t="s">
        <v>83</v>
      </c>
      <c r="V90" s="389">
        <v>4</v>
      </c>
      <c r="W90" s="387">
        <v>63</v>
      </c>
      <c r="X90" s="387">
        <v>88</v>
      </c>
      <c r="Y90" s="398">
        <v>0.71590909090909094</v>
      </c>
      <c r="Z90" s="514" t="s">
        <v>83</v>
      </c>
      <c r="AA90" s="389">
        <v>2</v>
      </c>
      <c r="AB90" s="388">
        <v>34</v>
      </c>
      <c r="AC90" s="388">
        <v>40</v>
      </c>
      <c r="AD90" s="404">
        <v>0.85</v>
      </c>
    </row>
    <row r="91" spans="1:30" s="217" customFormat="1">
      <c r="A91" s="514" t="s">
        <v>256</v>
      </c>
      <c r="B91" s="389">
        <v>2</v>
      </c>
      <c r="C91" s="388">
        <v>2</v>
      </c>
      <c r="D91" s="388">
        <v>24</v>
      </c>
      <c r="E91" s="391">
        <f t="shared" si="9"/>
        <v>8.3333333333333329E-2</v>
      </c>
      <c r="F91" s="514" t="s">
        <v>256</v>
      </c>
      <c r="G91" s="387"/>
      <c r="H91" s="388"/>
      <c r="I91" s="388"/>
      <c r="J91" s="394"/>
      <c r="K91" s="514" t="s">
        <v>256</v>
      </c>
      <c r="L91" s="389"/>
      <c r="M91" s="388"/>
      <c r="N91" s="388"/>
      <c r="O91" s="395"/>
      <c r="P91" s="514" t="s">
        <v>256</v>
      </c>
      <c r="Q91" s="387"/>
      <c r="R91" s="388"/>
      <c r="S91" s="388"/>
      <c r="T91" s="396"/>
      <c r="U91" s="514" t="s">
        <v>256</v>
      </c>
      <c r="V91" s="389">
        <v>2</v>
      </c>
      <c r="W91" s="387">
        <v>2</v>
      </c>
      <c r="X91" s="387">
        <v>24</v>
      </c>
      <c r="Y91" s="398">
        <v>8.3333333333333343E-2</v>
      </c>
      <c r="Z91" s="514" t="s">
        <v>256</v>
      </c>
      <c r="AA91" s="389"/>
      <c r="AB91" s="388"/>
      <c r="AC91" s="388"/>
      <c r="AD91" s="404"/>
    </row>
    <row r="92" spans="1:30" s="217" customFormat="1">
      <c r="A92" s="514" t="s">
        <v>84</v>
      </c>
      <c r="B92" s="389">
        <v>106</v>
      </c>
      <c r="C92" s="388">
        <v>1633</v>
      </c>
      <c r="D92" s="388">
        <v>2295</v>
      </c>
      <c r="E92" s="391">
        <f t="shared" si="9"/>
        <v>0.71154684095860565</v>
      </c>
      <c r="F92" s="514" t="s">
        <v>84</v>
      </c>
      <c r="G92" s="387">
        <v>24</v>
      </c>
      <c r="H92" s="388">
        <v>386</v>
      </c>
      <c r="I92" s="388">
        <v>487</v>
      </c>
      <c r="J92" s="394">
        <f>H92/I92</f>
        <v>0.79260780287474331</v>
      </c>
      <c r="K92" s="514" t="s">
        <v>84</v>
      </c>
      <c r="L92" s="389">
        <v>36</v>
      </c>
      <c r="M92" s="388">
        <v>655</v>
      </c>
      <c r="N92" s="388">
        <v>851</v>
      </c>
      <c r="O92" s="395">
        <f>M92/N92</f>
        <v>0.76968272620446532</v>
      </c>
      <c r="P92" s="514" t="s">
        <v>84</v>
      </c>
      <c r="Q92" s="387">
        <v>23</v>
      </c>
      <c r="R92" s="388">
        <v>305</v>
      </c>
      <c r="S92" s="388">
        <v>510</v>
      </c>
      <c r="T92" s="396">
        <f>R92/S92</f>
        <v>0.59803921568627449</v>
      </c>
      <c r="U92" s="514" t="s">
        <v>84</v>
      </c>
      <c r="V92" s="389">
        <v>2</v>
      </c>
      <c r="W92" s="387">
        <v>39</v>
      </c>
      <c r="X92" s="387">
        <v>44</v>
      </c>
      <c r="Y92" s="398">
        <v>0.88636363636363646</v>
      </c>
      <c r="Z92" s="514" t="s">
        <v>84</v>
      </c>
      <c r="AA92" s="389">
        <v>21</v>
      </c>
      <c r="AB92" s="388">
        <v>248</v>
      </c>
      <c r="AC92" s="388">
        <v>403</v>
      </c>
      <c r="AD92" s="404">
        <v>0.61538461538461542</v>
      </c>
    </row>
    <row r="93" spans="1:30" s="217" customFormat="1">
      <c r="A93" s="514" t="s">
        <v>85</v>
      </c>
      <c r="B93" s="389">
        <v>9</v>
      </c>
      <c r="C93" s="388">
        <v>125</v>
      </c>
      <c r="D93" s="388">
        <v>140</v>
      </c>
      <c r="E93" s="391">
        <f t="shared" si="9"/>
        <v>0.8928571428571429</v>
      </c>
      <c r="F93" s="514" t="s">
        <v>85</v>
      </c>
      <c r="G93" s="387"/>
      <c r="H93" s="388"/>
      <c r="I93" s="388"/>
      <c r="J93" s="394"/>
      <c r="K93" s="514" t="s">
        <v>85</v>
      </c>
      <c r="L93" s="389"/>
      <c r="M93" s="388"/>
      <c r="N93" s="388"/>
      <c r="O93" s="395"/>
      <c r="P93" s="514" t="s">
        <v>85</v>
      </c>
      <c r="Q93" s="387">
        <v>9</v>
      </c>
      <c r="R93" s="388">
        <v>125</v>
      </c>
      <c r="S93" s="388">
        <v>140</v>
      </c>
      <c r="T93" s="396">
        <f>R93/S93</f>
        <v>0.8928571428571429</v>
      </c>
      <c r="U93" s="514" t="s">
        <v>85</v>
      </c>
      <c r="V93" s="389"/>
      <c r="W93" s="387"/>
      <c r="X93" s="387"/>
      <c r="Y93" s="398"/>
      <c r="Z93" s="514" t="s">
        <v>85</v>
      </c>
      <c r="AA93" s="389"/>
      <c r="AB93" s="388"/>
      <c r="AC93" s="388"/>
      <c r="AD93" s="404"/>
    </row>
    <row r="94" spans="1:30" s="217" customFormat="1">
      <c r="A94" s="514" t="s">
        <v>86</v>
      </c>
      <c r="B94" s="389">
        <v>28</v>
      </c>
      <c r="C94" s="388">
        <v>437</v>
      </c>
      <c r="D94" s="388">
        <v>548</v>
      </c>
      <c r="E94" s="391">
        <f t="shared" si="9"/>
        <v>0.79744525547445255</v>
      </c>
      <c r="F94" s="514" t="s">
        <v>86</v>
      </c>
      <c r="G94" s="387"/>
      <c r="H94" s="388"/>
      <c r="I94" s="388"/>
      <c r="J94" s="394"/>
      <c r="K94" s="514" t="s">
        <v>86</v>
      </c>
      <c r="L94" s="389">
        <v>11</v>
      </c>
      <c r="M94" s="388">
        <v>167</v>
      </c>
      <c r="N94" s="388">
        <v>210</v>
      </c>
      <c r="O94" s="395">
        <f>M94/N94</f>
        <v>0.79523809523809519</v>
      </c>
      <c r="P94" s="514" t="s">
        <v>86</v>
      </c>
      <c r="Q94" s="387"/>
      <c r="R94" s="388"/>
      <c r="S94" s="388"/>
      <c r="T94" s="396"/>
      <c r="U94" s="514" t="s">
        <v>86</v>
      </c>
      <c r="V94" s="389">
        <v>13</v>
      </c>
      <c r="W94" s="387">
        <v>210</v>
      </c>
      <c r="X94" s="387">
        <v>258</v>
      </c>
      <c r="Y94" s="398">
        <v>0.81399999999999995</v>
      </c>
      <c r="Z94" s="514" t="s">
        <v>86</v>
      </c>
      <c r="AA94" s="389">
        <v>4</v>
      </c>
      <c r="AB94" s="388">
        <v>60</v>
      </c>
      <c r="AC94" s="388">
        <v>80</v>
      </c>
      <c r="AD94" s="404">
        <v>0.75</v>
      </c>
    </row>
    <row r="95" spans="1:30" s="217" customFormat="1">
      <c r="A95" s="514" t="s">
        <v>87</v>
      </c>
      <c r="B95" s="389">
        <v>36</v>
      </c>
      <c r="C95" s="388">
        <v>476</v>
      </c>
      <c r="D95" s="388">
        <v>571</v>
      </c>
      <c r="E95" s="391">
        <f t="shared" si="9"/>
        <v>0.83362521891418562</v>
      </c>
      <c r="F95" s="514" t="s">
        <v>87</v>
      </c>
      <c r="G95" s="387">
        <v>1</v>
      </c>
      <c r="H95" s="388">
        <v>13</v>
      </c>
      <c r="I95" s="388">
        <v>18</v>
      </c>
      <c r="J95" s="394">
        <f>H95/I95</f>
        <v>0.72222222222222221</v>
      </c>
      <c r="K95" s="514" t="s">
        <v>87</v>
      </c>
      <c r="L95" s="389">
        <v>30</v>
      </c>
      <c r="M95" s="388">
        <v>394</v>
      </c>
      <c r="N95" s="388">
        <v>471</v>
      </c>
      <c r="O95" s="395">
        <f>M95/N95</f>
        <v>0.83651804670912955</v>
      </c>
      <c r="P95" s="514" t="s">
        <v>87</v>
      </c>
      <c r="Q95" s="387">
        <v>5</v>
      </c>
      <c r="R95" s="388">
        <v>69</v>
      </c>
      <c r="S95" s="388">
        <v>82</v>
      </c>
      <c r="T95" s="396">
        <f>R95/S95</f>
        <v>0.84146341463414631</v>
      </c>
      <c r="U95" s="514" t="s">
        <v>87</v>
      </c>
      <c r="V95" s="389"/>
      <c r="W95" s="387"/>
      <c r="X95" s="387"/>
      <c r="Y95" s="398"/>
      <c r="Z95" s="514" t="s">
        <v>87</v>
      </c>
      <c r="AA95" s="389"/>
      <c r="AB95" s="388"/>
      <c r="AC95" s="388"/>
      <c r="AD95" s="404"/>
    </row>
    <row r="96" spans="1:30" s="217" customFormat="1">
      <c r="A96" s="514" t="s">
        <v>88</v>
      </c>
      <c r="B96" s="389">
        <v>52</v>
      </c>
      <c r="C96" s="388">
        <v>674</v>
      </c>
      <c r="D96" s="388">
        <v>820</v>
      </c>
      <c r="E96" s="391">
        <f t="shared" si="9"/>
        <v>0.82195121951219507</v>
      </c>
      <c r="F96" s="514" t="s">
        <v>88</v>
      </c>
      <c r="G96" s="387"/>
      <c r="H96" s="388"/>
      <c r="I96" s="388"/>
      <c r="J96" s="394"/>
      <c r="K96" s="514" t="s">
        <v>88</v>
      </c>
      <c r="L96" s="389">
        <v>43</v>
      </c>
      <c r="M96" s="388">
        <v>546</v>
      </c>
      <c r="N96" s="388">
        <v>649</v>
      </c>
      <c r="O96" s="395">
        <f>M96/N96</f>
        <v>0.8412942989214176</v>
      </c>
      <c r="P96" s="514" t="s">
        <v>88</v>
      </c>
      <c r="Q96" s="387">
        <v>2</v>
      </c>
      <c r="R96" s="388">
        <v>25</v>
      </c>
      <c r="S96" s="388">
        <v>27</v>
      </c>
      <c r="T96" s="396">
        <f>R96/S96</f>
        <v>0.92592592592592593</v>
      </c>
      <c r="U96" s="514" t="s">
        <v>88</v>
      </c>
      <c r="V96" s="389">
        <v>5</v>
      </c>
      <c r="W96" s="387">
        <v>77</v>
      </c>
      <c r="X96" s="387">
        <v>104</v>
      </c>
      <c r="Y96" s="398">
        <v>0.74039999999999995</v>
      </c>
      <c r="Z96" s="514" t="s">
        <v>88</v>
      </c>
      <c r="AA96" s="389">
        <v>2</v>
      </c>
      <c r="AB96" s="388">
        <v>26</v>
      </c>
      <c r="AC96" s="388">
        <v>40</v>
      </c>
      <c r="AD96" s="404">
        <v>0.65</v>
      </c>
    </row>
    <row r="97" spans="1:37" s="217" customFormat="1">
      <c r="A97" s="514" t="s">
        <v>89</v>
      </c>
      <c r="B97" s="389">
        <v>30</v>
      </c>
      <c r="C97" s="388">
        <v>542</v>
      </c>
      <c r="D97" s="388">
        <v>634</v>
      </c>
      <c r="E97" s="391">
        <f t="shared" si="9"/>
        <v>0.85488958990536279</v>
      </c>
      <c r="F97" s="514" t="s">
        <v>89</v>
      </c>
      <c r="G97" s="387">
        <v>4</v>
      </c>
      <c r="H97" s="388">
        <v>77</v>
      </c>
      <c r="I97" s="388">
        <v>100</v>
      </c>
      <c r="J97" s="394">
        <f>H97/I97</f>
        <v>0.77</v>
      </c>
      <c r="K97" s="514" t="s">
        <v>89</v>
      </c>
      <c r="L97" s="389">
        <v>9</v>
      </c>
      <c r="M97" s="388">
        <v>140</v>
      </c>
      <c r="N97" s="388">
        <v>160</v>
      </c>
      <c r="O97" s="395">
        <f>M97/N97</f>
        <v>0.875</v>
      </c>
      <c r="P97" s="514" t="s">
        <v>89</v>
      </c>
      <c r="Q97" s="387">
        <v>5</v>
      </c>
      <c r="R97" s="388">
        <v>77</v>
      </c>
      <c r="S97" s="388">
        <v>88</v>
      </c>
      <c r="T97" s="397">
        <v>0.875</v>
      </c>
      <c r="U97" s="514" t="s">
        <v>89</v>
      </c>
      <c r="V97" s="182"/>
      <c r="W97" s="183"/>
      <c r="X97" s="183"/>
      <c r="Y97" s="399" t="str">
        <f>IF(AND(W97&gt;0,X97&gt;0),W97/X97,"  ")</f>
        <v xml:space="preserve">  </v>
      </c>
      <c r="Z97" s="514" t="s">
        <v>89</v>
      </c>
      <c r="AA97" s="389">
        <v>12</v>
      </c>
      <c r="AB97" s="388">
        <v>248</v>
      </c>
      <c r="AC97" s="388">
        <v>286</v>
      </c>
      <c r="AD97" s="404">
        <v>0.86713286713286719</v>
      </c>
    </row>
    <row r="99" spans="1:37" s="414" customFormat="1" ht="24.75" customHeight="1">
      <c r="A99" s="517" t="s">
        <v>263</v>
      </c>
      <c r="B99" s="218">
        <f>SUM(B4:B97)</f>
        <v>7471</v>
      </c>
      <c r="C99" s="219">
        <f>SUM(C4:C97)</f>
        <v>134270</v>
      </c>
      <c r="D99" s="219">
        <f>SUM(D4:D97)</f>
        <v>160632</v>
      </c>
      <c r="E99" s="409">
        <f>C99/D99</f>
        <v>0.83588575128243436</v>
      </c>
      <c r="F99" s="517" t="s">
        <v>263</v>
      </c>
      <c r="G99" s="219">
        <f>SUM(G4:G97)</f>
        <v>1186</v>
      </c>
      <c r="H99" s="219">
        <f>SUM(H4:H97)</f>
        <v>21384</v>
      </c>
      <c r="I99" s="219">
        <f>SUM(I4:I97)</f>
        <v>26183</v>
      </c>
      <c r="J99" s="410">
        <f>H99/I99</f>
        <v>0.81671313447656879</v>
      </c>
      <c r="K99" s="517" t="s">
        <v>263</v>
      </c>
      <c r="L99" s="220">
        <f>SUM(L4:L97)</f>
        <v>3516</v>
      </c>
      <c r="M99" s="221">
        <f>SUM(M4:M97)</f>
        <v>63466</v>
      </c>
      <c r="N99" s="221">
        <f>SUM(N4:N97)</f>
        <v>73865</v>
      </c>
      <c r="O99" s="411">
        <f>M99/N99</f>
        <v>0.8592161375482299</v>
      </c>
      <c r="P99" s="517" t="s">
        <v>263</v>
      </c>
      <c r="Q99" s="219">
        <f>SUM(Q4:Q97)</f>
        <v>1490</v>
      </c>
      <c r="R99" s="219">
        <f>SUM(R4:R97)</f>
        <v>25983</v>
      </c>
      <c r="S99" s="219">
        <f>SUM(S4:S97)</f>
        <v>31497</v>
      </c>
      <c r="T99" s="410">
        <f>R99/S99</f>
        <v>0.82493570816268214</v>
      </c>
      <c r="U99" s="517" t="s">
        <v>263</v>
      </c>
      <c r="V99" s="222">
        <f>SUM(V4:V97)</f>
        <v>314</v>
      </c>
      <c r="W99" s="223">
        <f>SUM(W4:W97)</f>
        <v>5044</v>
      </c>
      <c r="X99" s="223">
        <f>SUM(X4:X97)</f>
        <v>6346</v>
      </c>
      <c r="Y99" s="412">
        <f>IF(AND(W99&gt;0,X99&gt;0),W99/X99,"  ")</f>
        <v>0.79483138985187518</v>
      </c>
      <c r="Z99" s="517" t="s">
        <v>263</v>
      </c>
      <c r="AA99" s="218">
        <f>SUM(AA4:AA97)</f>
        <v>965</v>
      </c>
      <c r="AB99" s="219">
        <f>SUM(AB4:AB97)</f>
        <v>18393</v>
      </c>
      <c r="AC99" s="219">
        <f>SUM(AC4:AC97)</f>
        <v>22741</v>
      </c>
      <c r="AD99" s="413">
        <f>AB99/AC99</f>
        <v>0.8088034826964513</v>
      </c>
      <c r="AF99" s="224"/>
      <c r="AI99" s="225"/>
      <c r="AJ99" s="224"/>
      <c r="AK99" s="224"/>
    </row>
    <row r="100" spans="1:37" s="228" customFormat="1">
      <c r="A100" s="518"/>
      <c r="B100" s="226"/>
      <c r="C100" s="227"/>
      <c r="D100" s="227"/>
      <c r="E100" s="392"/>
      <c r="F100" s="518"/>
      <c r="G100" s="226"/>
      <c r="H100" s="227"/>
      <c r="I100" s="227"/>
      <c r="J100" s="392"/>
      <c r="K100" s="518"/>
      <c r="L100" s="226"/>
      <c r="M100" s="227"/>
      <c r="N100" s="227"/>
      <c r="O100" s="392"/>
      <c r="P100" s="518"/>
      <c r="Q100" s="226"/>
      <c r="R100" s="227"/>
      <c r="S100" s="227"/>
      <c r="T100" s="392"/>
      <c r="U100" s="518"/>
      <c r="V100" s="226"/>
      <c r="W100" s="226"/>
      <c r="X100" s="226"/>
      <c r="Y100" s="400"/>
      <c r="AA100" s="226"/>
      <c r="AB100" s="227"/>
      <c r="AC100" s="227"/>
      <c r="AD100" s="405"/>
    </row>
    <row r="101" spans="1:37">
      <c r="A101" s="690" t="s">
        <v>264</v>
      </c>
      <c r="B101" s="47"/>
      <c r="C101" s="48"/>
      <c r="D101" s="48"/>
      <c r="E101" s="45"/>
      <c r="F101" s="519"/>
      <c r="G101" s="47"/>
      <c r="H101" s="48"/>
      <c r="I101" s="48"/>
      <c r="J101" s="45"/>
      <c r="K101" s="519"/>
      <c r="L101" s="47"/>
      <c r="M101" s="48"/>
      <c r="N101" s="48"/>
      <c r="O101" s="45"/>
      <c r="P101" s="519"/>
      <c r="Q101" s="47"/>
      <c r="R101" s="48"/>
      <c r="S101" s="48"/>
      <c r="T101" s="45"/>
      <c r="U101" s="519"/>
      <c r="V101" s="47"/>
      <c r="W101" s="47"/>
      <c r="X101" s="47"/>
      <c r="Y101" s="401"/>
      <c r="Z101" s="519"/>
      <c r="AA101" s="47"/>
      <c r="AB101" s="48"/>
      <c r="AC101" s="48"/>
      <c r="AD101" s="406"/>
    </row>
    <row r="102" spans="1:37">
      <c r="A102" s="519"/>
      <c r="B102" s="47"/>
      <c r="C102" s="48"/>
      <c r="D102" s="48"/>
      <c r="E102" s="45"/>
      <c r="F102" s="519"/>
      <c r="G102" s="47"/>
      <c r="H102" s="48"/>
      <c r="I102" s="48"/>
      <c r="J102" s="45"/>
      <c r="K102" s="519"/>
      <c r="L102" s="47"/>
      <c r="M102" s="48"/>
      <c r="N102" s="48"/>
      <c r="O102" s="45"/>
      <c r="P102" s="519"/>
      <c r="Q102" s="47"/>
      <c r="R102" s="48"/>
      <c r="S102" s="48"/>
      <c r="T102" s="45"/>
      <c r="U102" s="519"/>
      <c r="V102" s="47"/>
      <c r="W102" s="47"/>
      <c r="X102" s="47"/>
      <c r="Y102" s="401"/>
      <c r="Z102" s="519"/>
      <c r="AA102" s="47"/>
      <c r="AB102" s="48"/>
      <c r="AC102" s="48"/>
      <c r="AD102" s="406"/>
    </row>
    <row r="103" spans="1:37">
      <c r="A103" s="519"/>
      <c r="B103" s="47"/>
      <c r="C103" s="48"/>
      <c r="D103" s="48"/>
      <c r="E103" s="45"/>
      <c r="F103" s="519"/>
      <c r="G103" s="47"/>
      <c r="H103" s="48"/>
      <c r="I103" s="48"/>
      <c r="J103" s="45"/>
      <c r="K103" s="519"/>
      <c r="L103" s="47"/>
      <c r="M103" s="48"/>
      <c r="N103" s="48"/>
      <c r="O103" s="45"/>
      <c r="P103" s="519"/>
      <c r="Q103" s="47"/>
      <c r="R103" s="48"/>
      <c r="S103" s="48"/>
      <c r="T103" s="45"/>
      <c r="U103" s="519"/>
      <c r="V103" s="47"/>
      <c r="W103" s="47"/>
      <c r="X103" s="47"/>
      <c r="Y103" s="401"/>
      <c r="Z103" s="519"/>
      <c r="AA103" s="47"/>
      <c r="AB103" s="48"/>
      <c r="AC103" s="48"/>
      <c r="AD103" s="406"/>
    </row>
    <row r="104" spans="1:37">
      <c r="A104" s="519"/>
      <c r="B104" s="49"/>
      <c r="C104" s="48"/>
      <c r="D104" s="48"/>
      <c r="E104" s="45"/>
      <c r="F104" s="519"/>
      <c r="G104" s="47"/>
      <c r="H104" s="48"/>
      <c r="I104" s="48"/>
      <c r="J104" s="45"/>
      <c r="K104" s="519"/>
      <c r="L104" s="47"/>
      <c r="M104" s="48"/>
      <c r="N104" s="48"/>
      <c r="O104" s="45"/>
      <c r="P104" s="519"/>
      <c r="Q104" s="47"/>
      <c r="R104" s="48"/>
      <c r="S104" s="48"/>
      <c r="T104" s="45"/>
      <c r="U104" s="519"/>
      <c r="V104" s="47"/>
      <c r="W104" s="47"/>
      <c r="X104" s="47"/>
      <c r="Y104" s="401"/>
      <c r="Z104" s="519"/>
      <c r="AA104" s="47"/>
      <c r="AB104" s="48"/>
      <c r="AC104" s="48"/>
      <c r="AD104" s="406"/>
    </row>
    <row r="105" spans="1:37">
      <c r="A105" s="519"/>
      <c r="B105" s="49"/>
      <c r="C105" s="48"/>
      <c r="D105" s="48"/>
      <c r="E105" s="45"/>
      <c r="F105" s="519"/>
      <c r="G105" s="47"/>
      <c r="H105" s="48"/>
      <c r="I105" s="48"/>
      <c r="J105" s="45"/>
      <c r="K105" s="519"/>
      <c r="L105" s="47"/>
      <c r="M105" s="48"/>
      <c r="N105" s="48"/>
      <c r="O105" s="45"/>
      <c r="P105" s="519"/>
      <c r="Q105" s="47"/>
      <c r="R105" s="48"/>
      <c r="S105" s="48"/>
      <c r="T105" s="45"/>
      <c r="U105" s="519"/>
      <c r="V105" s="47"/>
      <c r="W105" s="47"/>
      <c r="X105" s="47"/>
      <c r="Y105" s="401"/>
      <c r="Z105" s="519"/>
      <c r="AA105" s="47"/>
      <c r="AB105" s="48"/>
      <c r="AC105" s="48"/>
      <c r="AD105" s="406"/>
    </row>
    <row r="106" spans="1:37">
      <c r="B106" s="46"/>
      <c r="C106" s="51"/>
      <c r="D106" s="51"/>
      <c r="E106" s="50"/>
      <c r="G106" s="46"/>
      <c r="H106" s="51"/>
      <c r="I106" s="51"/>
      <c r="J106" s="50"/>
      <c r="L106" s="46"/>
      <c r="M106" s="51"/>
      <c r="N106" s="51"/>
      <c r="O106" s="50"/>
      <c r="Q106" s="46"/>
      <c r="R106" s="51"/>
      <c r="S106" s="51"/>
      <c r="T106" s="50"/>
      <c r="V106" s="46"/>
      <c r="W106" s="46"/>
      <c r="X106" s="46"/>
      <c r="Y106" s="402"/>
      <c r="AA106" s="46"/>
      <c r="AB106" s="51"/>
      <c r="AC106" s="51"/>
      <c r="AD106" s="407"/>
    </row>
    <row r="107" spans="1:37">
      <c r="B107" s="46"/>
      <c r="C107" s="51"/>
      <c r="D107" s="51"/>
      <c r="E107" s="50"/>
      <c r="G107" s="46"/>
      <c r="H107" s="51"/>
      <c r="I107" s="51"/>
      <c r="J107" s="50"/>
      <c r="L107" s="46"/>
      <c r="M107" s="51"/>
      <c r="N107" s="51"/>
      <c r="O107" s="50"/>
      <c r="Q107" s="46"/>
      <c r="R107" s="51"/>
      <c r="S107" s="51"/>
      <c r="T107" s="50"/>
      <c r="V107" s="46"/>
      <c r="W107" s="46"/>
      <c r="X107" s="46"/>
      <c r="Y107" s="402"/>
      <c r="AA107" s="46"/>
      <c r="AB107" s="51"/>
      <c r="AC107" s="51"/>
      <c r="AD107" s="407"/>
    </row>
    <row r="108" spans="1:37">
      <c r="B108" s="46"/>
      <c r="C108" s="51"/>
      <c r="D108" s="51"/>
      <c r="E108" s="50"/>
      <c r="G108" s="46"/>
      <c r="H108" s="51"/>
      <c r="I108" s="51"/>
      <c r="J108" s="50"/>
      <c r="L108" s="46"/>
      <c r="M108" s="51"/>
      <c r="N108" s="51"/>
      <c r="O108" s="50"/>
      <c r="Q108" s="46"/>
      <c r="R108" s="51"/>
      <c r="S108" s="51"/>
      <c r="T108" s="50"/>
      <c r="V108" s="46"/>
      <c r="W108" s="46"/>
      <c r="X108" s="46"/>
      <c r="Y108" s="402"/>
      <c r="AA108" s="46"/>
      <c r="AB108" s="51"/>
      <c r="AC108" s="51"/>
      <c r="AD108" s="407"/>
    </row>
  </sheetData>
  <sheetProtection password="FD2C" sheet="1" objects="1" scenarios="1" sort="0" autoFilter="0" pivotTables="0"/>
  <autoFilter ref="A3:AD97"/>
  <mergeCells count="7">
    <mergeCell ref="A1:AD1"/>
    <mergeCell ref="G2:J2"/>
    <mergeCell ref="L2:O2"/>
    <mergeCell ref="Q2:T2"/>
    <mergeCell ref="V2:Y2"/>
    <mergeCell ref="AA2:AD2"/>
    <mergeCell ref="B2:E2"/>
  </mergeCells>
  <pageMargins left="0.45" right="0.2" top="0.75" bottom="0.75" header="0.3" footer="0.3"/>
  <pageSetup scale="6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1:AJ115"/>
  <sheetViews>
    <sheetView topLeftCell="E1" workbookViewId="0">
      <pane ySplit="3" topLeftCell="A80" activePane="bottomLeft" state="frozen"/>
      <selection pane="bottomLeft" activeCell="V4" activeCellId="3" sqref="G4:I93 L4:N93 Q4:S93 V4:X93"/>
    </sheetView>
  </sheetViews>
  <sheetFormatPr baseColWidth="10" defaultColWidth="8.83203125" defaultRowHeight="14" x14ac:dyDescent="0"/>
  <cols>
    <col min="1" max="1" width="10.1640625" style="522" customWidth="1"/>
    <col min="2" max="4" width="11.5" style="66" customWidth="1"/>
    <col min="5" max="5" width="9.1640625" style="84" customWidth="1"/>
    <col min="6" max="6" width="8" style="522" customWidth="1"/>
    <col min="7" max="9" width="11.33203125" style="173" customWidth="1"/>
    <col min="10" max="10" width="7.6640625" style="84" customWidth="1"/>
    <col min="11" max="11" width="8" style="522" customWidth="1"/>
    <col min="12" max="14" width="11.5" style="173" customWidth="1"/>
    <col min="15" max="15" width="7.83203125" style="84" customWidth="1"/>
    <col min="16" max="16" width="8" style="522" customWidth="1"/>
    <col min="17" max="19" width="11.1640625" style="173" customWidth="1"/>
    <col min="20" max="20" width="7.33203125" style="84" customWidth="1"/>
    <col min="21" max="21" width="8" style="522" customWidth="1"/>
    <col min="22" max="24" width="11.6640625" style="173" customWidth="1"/>
    <col min="25" max="25" width="7.5" style="84" customWidth="1"/>
    <col min="26" max="26" width="8" style="522" customWidth="1"/>
    <col min="27" max="29" width="11" style="122" customWidth="1"/>
    <col min="30" max="30" width="7.5" style="122" customWidth="1"/>
    <col min="34" max="34" width="8.83203125" style="56"/>
  </cols>
  <sheetData>
    <row r="1" spans="1:36" s="18" customFormat="1" ht="28.5" customHeight="1">
      <c r="A1" s="908" t="s">
        <v>484</v>
      </c>
      <c r="B1" s="908"/>
      <c r="C1" s="908"/>
      <c r="D1" s="908"/>
      <c r="E1" s="965"/>
      <c r="F1" s="908"/>
      <c r="G1" s="908"/>
      <c r="H1" s="908"/>
      <c r="I1" s="908"/>
      <c r="J1" s="965"/>
      <c r="K1" s="908"/>
      <c r="L1" s="908"/>
      <c r="M1" s="908"/>
      <c r="N1" s="908"/>
      <c r="O1" s="965"/>
      <c r="P1" s="908"/>
      <c r="Q1" s="908"/>
      <c r="R1" s="908"/>
      <c r="S1" s="908"/>
      <c r="T1" s="965"/>
      <c r="U1" s="908"/>
      <c r="V1" s="908"/>
      <c r="W1" s="908"/>
      <c r="X1" s="908"/>
      <c r="Y1" s="965"/>
      <c r="Z1" s="908"/>
      <c r="AA1" s="908"/>
      <c r="AB1" s="908"/>
      <c r="AC1" s="908"/>
      <c r="AD1" s="908"/>
    </row>
    <row r="2" spans="1:36" s="428" customFormat="1" ht="18.75" customHeight="1">
      <c r="A2" s="578"/>
      <c r="B2" s="977" t="s">
        <v>269</v>
      </c>
      <c r="C2" s="977"/>
      <c r="D2" s="977"/>
      <c r="E2" s="978"/>
      <c r="F2" s="578"/>
      <c r="G2" s="966" t="s">
        <v>125</v>
      </c>
      <c r="H2" s="967"/>
      <c r="I2" s="967"/>
      <c r="J2" s="968"/>
      <c r="K2" s="578"/>
      <c r="L2" s="969" t="s">
        <v>126</v>
      </c>
      <c r="M2" s="969"/>
      <c r="N2" s="969"/>
      <c r="O2" s="970"/>
      <c r="P2" s="578"/>
      <c r="Q2" s="971" t="s">
        <v>258</v>
      </c>
      <c r="R2" s="971"/>
      <c r="S2" s="971"/>
      <c r="T2" s="972"/>
      <c r="U2" s="578"/>
      <c r="V2" s="973" t="s">
        <v>259</v>
      </c>
      <c r="W2" s="973"/>
      <c r="X2" s="973"/>
      <c r="Y2" s="974"/>
      <c r="Z2" s="578"/>
      <c r="AA2" s="975" t="s">
        <v>123</v>
      </c>
      <c r="AB2" s="975"/>
      <c r="AC2" s="975"/>
      <c r="AD2" s="976"/>
    </row>
    <row r="3" spans="1:36" s="423" customFormat="1" ht="18.75" customHeight="1" thickBot="1">
      <c r="A3" s="579" t="s">
        <v>93</v>
      </c>
      <c r="B3" s="426" t="s">
        <v>260</v>
      </c>
      <c r="C3" s="427" t="s">
        <v>118</v>
      </c>
      <c r="D3" s="427" t="s">
        <v>261</v>
      </c>
      <c r="E3" s="832" t="s">
        <v>262</v>
      </c>
      <c r="F3" s="579" t="s">
        <v>93</v>
      </c>
      <c r="G3" s="415" t="s">
        <v>260</v>
      </c>
      <c r="H3" s="415" t="s">
        <v>118</v>
      </c>
      <c r="I3" s="415" t="s">
        <v>261</v>
      </c>
      <c r="J3" s="831" t="s">
        <v>262</v>
      </c>
      <c r="K3" s="579" t="s">
        <v>93</v>
      </c>
      <c r="L3" s="416" t="s">
        <v>260</v>
      </c>
      <c r="M3" s="417" t="s">
        <v>118</v>
      </c>
      <c r="N3" s="417" t="s">
        <v>261</v>
      </c>
      <c r="O3" s="833" t="s">
        <v>262</v>
      </c>
      <c r="P3" s="579" t="s">
        <v>93</v>
      </c>
      <c r="Q3" s="418" t="s">
        <v>260</v>
      </c>
      <c r="R3" s="418" t="s">
        <v>118</v>
      </c>
      <c r="S3" s="418" t="s">
        <v>261</v>
      </c>
      <c r="T3" s="834" t="s">
        <v>262</v>
      </c>
      <c r="U3" s="579" t="s">
        <v>93</v>
      </c>
      <c r="V3" s="419" t="s">
        <v>260</v>
      </c>
      <c r="W3" s="420" t="s">
        <v>118</v>
      </c>
      <c r="X3" s="420" t="s">
        <v>261</v>
      </c>
      <c r="Y3" s="835" t="s">
        <v>262</v>
      </c>
      <c r="Z3" s="579" t="s">
        <v>93</v>
      </c>
      <c r="AA3" s="421" t="s">
        <v>260</v>
      </c>
      <c r="AB3" s="422" t="s">
        <v>118</v>
      </c>
      <c r="AC3" s="422" t="s">
        <v>261</v>
      </c>
      <c r="AD3" s="836" t="s">
        <v>262</v>
      </c>
    </row>
    <row r="4" spans="1:36" ht="15" thickTop="1">
      <c r="A4" s="185" t="s">
        <v>0</v>
      </c>
      <c r="B4" s="98">
        <v>38</v>
      </c>
      <c r="C4" s="99">
        <v>928</v>
      </c>
      <c r="D4" s="99">
        <v>1064</v>
      </c>
      <c r="E4" s="584">
        <f>IF(AND(C4&gt;0,D4&gt;0),C4/D4,"  ")</f>
        <v>0.8721804511278195</v>
      </c>
      <c r="F4" s="185" t="s">
        <v>0</v>
      </c>
      <c r="G4" s="865">
        <v>10</v>
      </c>
      <c r="H4" s="865">
        <v>221</v>
      </c>
      <c r="I4" s="865">
        <v>240</v>
      </c>
      <c r="J4" s="581">
        <f t="shared" ref="J4:J75" si="0">IF(AND(H4&gt;0,I4&gt;0),H4/I4,"  ")</f>
        <v>0.92083333333333328</v>
      </c>
      <c r="K4" s="185" t="s">
        <v>0</v>
      </c>
      <c r="L4" s="867">
        <v>18</v>
      </c>
      <c r="M4" s="868">
        <v>467</v>
      </c>
      <c r="N4" s="868">
        <v>540</v>
      </c>
      <c r="O4" s="582">
        <f t="shared" ref="O4:O75" si="1">IF(AND(M4&gt;0,N4&gt;0),M4/N4,"  ")</f>
        <v>0.86481481481481481</v>
      </c>
      <c r="P4" s="185" t="s">
        <v>0</v>
      </c>
      <c r="Q4" s="865">
        <v>9</v>
      </c>
      <c r="R4" s="865">
        <v>216</v>
      </c>
      <c r="S4" s="865">
        <v>259</v>
      </c>
      <c r="T4" s="583">
        <f t="shared" ref="T4:T49" si="2">IF(AND(R4&gt;0,S4&gt;0),R4/S4,"  ")</f>
        <v>0.83397683397683398</v>
      </c>
      <c r="U4" s="185" t="s">
        <v>0</v>
      </c>
      <c r="V4" s="867">
        <v>1</v>
      </c>
      <c r="W4" s="868">
        <v>24</v>
      </c>
      <c r="X4" s="868">
        <v>25</v>
      </c>
      <c r="Y4" s="585">
        <f>IF(AND(W4&gt;0,X4&gt;0),W4/X4,"  ")</f>
        <v>0.96</v>
      </c>
      <c r="Z4" s="185" t="s">
        <v>0</v>
      </c>
      <c r="AA4" s="182"/>
      <c r="AB4" s="183"/>
      <c r="AC4" s="183"/>
      <c r="AD4" s="586"/>
      <c r="AE4" s="55"/>
      <c r="AF4" s="55"/>
      <c r="AG4" s="55"/>
      <c r="AI4" s="57"/>
      <c r="AJ4" s="57"/>
    </row>
    <row r="5" spans="1:36">
      <c r="A5" s="185" t="s">
        <v>99</v>
      </c>
      <c r="B5" s="98">
        <v>7</v>
      </c>
      <c r="C5" s="99">
        <v>112</v>
      </c>
      <c r="D5" s="99">
        <v>140</v>
      </c>
      <c r="E5" s="584">
        <f t="shared" ref="E5:E76" si="3">IF(AND(C5&gt;0,D5&gt;0),C5/D5,"  ")</f>
        <v>0.8</v>
      </c>
      <c r="F5" s="185" t="s">
        <v>99</v>
      </c>
      <c r="G5" s="865"/>
      <c r="H5" s="865"/>
      <c r="I5" s="865"/>
      <c r="J5" s="581"/>
      <c r="K5" s="185" t="s">
        <v>99</v>
      </c>
      <c r="L5" s="867">
        <v>5</v>
      </c>
      <c r="M5" s="868">
        <v>79</v>
      </c>
      <c r="N5" s="868">
        <v>100</v>
      </c>
      <c r="O5" s="582">
        <f t="shared" si="1"/>
        <v>0.79</v>
      </c>
      <c r="P5" s="185" t="s">
        <v>99</v>
      </c>
      <c r="Q5" s="865">
        <v>2</v>
      </c>
      <c r="R5" s="865">
        <v>33</v>
      </c>
      <c r="S5" s="865">
        <v>40</v>
      </c>
      <c r="T5" s="583">
        <f t="shared" si="2"/>
        <v>0.82499999999999996</v>
      </c>
      <c r="U5" s="185" t="s">
        <v>99</v>
      </c>
      <c r="V5" s="867"/>
      <c r="W5" s="868"/>
      <c r="X5" s="868"/>
      <c r="Y5" s="585"/>
      <c r="Z5" s="185" t="s">
        <v>99</v>
      </c>
      <c r="AA5" s="182"/>
      <c r="AB5" s="183"/>
      <c r="AC5" s="183"/>
      <c r="AD5" s="586"/>
      <c r="AE5" s="55"/>
      <c r="AF5" s="55"/>
      <c r="AG5" s="55"/>
      <c r="AI5" s="57"/>
      <c r="AJ5" s="57"/>
    </row>
    <row r="6" spans="1:36">
      <c r="A6" s="185" t="s">
        <v>100</v>
      </c>
      <c r="B6" s="98">
        <v>2</v>
      </c>
      <c r="C6" s="99">
        <v>28</v>
      </c>
      <c r="D6" s="99">
        <v>40</v>
      </c>
      <c r="E6" s="584">
        <f t="shared" si="3"/>
        <v>0.7</v>
      </c>
      <c r="F6" s="185" t="s">
        <v>100</v>
      </c>
      <c r="G6" s="865"/>
      <c r="H6" s="865"/>
      <c r="I6" s="865"/>
      <c r="J6" s="581"/>
      <c r="K6" s="185" t="s">
        <v>100</v>
      </c>
      <c r="L6" s="867">
        <v>2</v>
      </c>
      <c r="M6" s="868">
        <v>28</v>
      </c>
      <c r="N6" s="868">
        <v>40</v>
      </c>
      <c r="O6" s="582">
        <f t="shared" si="1"/>
        <v>0.7</v>
      </c>
      <c r="P6" s="185" t="s">
        <v>100</v>
      </c>
      <c r="Q6" s="865"/>
      <c r="R6" s="865"/>
      <c r="S6" s="865"/>
      <c r="T6" s="583"/>
      <c r="U6" s="185" t="s">
        <v>100</v>
      </c>
      <c r="V6" s="867"/>
      <c r="W6" s="868"/>
      <c r="X6" s="868"/>
      <c r="Y6" s="585"/>
      <c r="Z6" s="185" t="s">
        <v>100</v>
      </c>
      <c r="AA6" s="182"/>
      <c r="AB6" s="183"/>
      <c r="AC6" s="183"/>
      <c r="AD6" s="586"/>
      <c r="AE6" s="55"/>
      <c r="AF6" s="55"/>
      <c r="AG6" s="55"/>
      <c r="AI6" s="57"/>
      <c r="AJ6" s="57"/>
    </row>
    <row r="7" spans="1:36">
      <c r="A7" s="185" t="s">
        <v>101</v>
      </c>
      <c r="B7" s="98">
        <v>9</v>
      </c>
      <c r="C7" s="99">
        <v>145</v>
      </c>
      <c r="D7" s="99">
        <v>180</v>
      </c>
      <c r="E7" s="584">
        <f t="shared" si="3"/>
        <v>0.80555555555555558</v>
      </c>
      <c r="F7" s="185" t="s">
        <v>101</v>
      </c>
      <c r="G7" s="865">
        <v>1</v>
      </c>
      <c r="H7" s="865">
        <v>11</v>
      </c>
      <c r="I7" s="865">
        <v>20</v>
      </c>
      <c r="J7" s="581">
        <f t="shared" si="0"/>
        <v>0.55000000000000004</v>
      </c>
      <c r="K7" s="185" t="s">
        <v>101</v>
      </c>
      <c r="L7" s="867">
        <v>6</v>
      </c>
      <c r="M7" s="868">
        <v>100</v>
      </c>
      <c r="N7" s="868">
        <v>120</v>
      </c>
      <c r="O7" s="582">
        <f t="shared" si="1"/>
        <v>0.83333333333333337</v>
      </c>
      <c r="P7" s="185" t="s">
        <v>101</v>
      </c>
      <c r="Q7" s="865">
        <v>2</v>
      </c>
      <c r="R7" s="865">
        <v>34</v>
      </c>
      <c r="S7" s="865">
        <v>40</v>
      </c>
      <c r="T7" s="583">
        <f t="shared" si="2"/>
        <v>0.85</v>
      </c>
      <c r="U7" s="185" t="s">
        <v>101</v>
      </c>
      <c r="V7" s="867"/>
      <c r="W7" s="868"/>
      <c r="X7" s="868"/>
      <c r="Y7" s="585"/>
      <c r="Z7" s="185" t="s">
        <v>101</v>
      </c>
      <c r="AA7" s="182"/>
      <c r="AB7" s="183"/>
      <c r="AC7" s="183"/>
      <c r="AD7" s="586"/>
      <c r="AE7" s="55"/>
      <c r="AF7" s="55"/>
      <c r="AG7" s="55"/>
      <c r="AI7" s="57"/>
      <c r="AJ7" s="57"/>
    </row>
    <row r="8" spans="1:36">
      <c r="A8" s="185" t="s">
        <v>1</v>
      </c>
      <c r="B8" s="98">
        <v>30</v>
      </c>
      <c r="C8" s="99">
        <v>516</v>
      </c>
      <c r="D8" s="99">
        <v>597</v>
      </c>
      <c r="E8" s="584">
        <f t="shared" si="3"/>
        <v>0.86432160804020097</v>
      </c>
      <c r="F8" s="185" t="s">
        <v>1</v>
      </c>
      <c r="G8" s="865">
        <v>10</v>
      </c>
      <c r="H8" s="865">
        <v>127</v>
      </c>
      <c r="I8" s="865">
        <v>169</v>
      </c>
      <c r="J8" s="581">
        <f t="shared" si="0"/>
        <v>0.75147928994082835</v>
      </c>
      <c r="K8" s="185" t="s">
        <v>1</v>
      </c>
      <c r="L8" s="867">
        <v>17</v>
      </c>
      <c r="M8" s="868">
        <v>313</v>
      </c>
      <c r="N8" s="868">
        <v>348</v>
      </c>
      <c r="O8" s="582">
        <f t="shared" si="1"/>
        <v>0.89942528735632188</v>
      </c>
      <c r="P8" s="185" t="s">
        <v>1</v>
      </c>
      <c r="Q8" s="865">
        <v>3</v>
      </c>
      <c r="R8" s="865">
        <v>76</v>
      </c>
      <c r="S8" s="865">
        <v>80</v>
      </c>
      <c r="T8" s="583">
        <f t="shared" si="2"/>
        <v>0.95</v>
      </c>
      <c r="U8" s="185" t="s">
        <v>1</v>
      </c>
      <c r="V8" s="867"/>
      <c r="W8" s="868"/>
      <c r="X8" s="868"/>
      <c r="Y8" s="585"/>
      <c r="Z8" s="185" t="s">
        <v>1</v>
      </c>
      <c r="AA8" s="182"/>
      <c r="AB8" s="183"/>
      <c r="AC8" s="183"/>
      <c r="AD8" s="586"/>
      <c r="AE8" s="55"/>
      <c r="AF8" s="55"/>
      <c r="AG8" s="55"/>
      <c r="AI8" s="57"/>
      <c r="AJ8" s="57"/>
    </row>
    <row r="9" spans="1:36">
      <c r="A9" s="185" t="s">
        <v>2</v>
      </c>
      <c r="B9" s="98">
        <v>6</v>
      </c>
      <c r="C9" s="99">
        <v>118</v>
      </c>
      <c r="D9" s="99">
        <v>144</v>
      </c>
      <c r="E9" s="584">
        <f t="shared" si="3"/>
        <v>0.81944444444444442</v>
      </c>
      <c r="F9" s="185" t="s">
        <v>2</v>
      </c>
      <c r="G9" s="865"/>
      <c r="H9" s="865"/>
      <c r="I9" s="865"/>
      <c r="J9" s="581" t="str">
        <f t="shared" si="0"/>
        <v xml:space="preserve">  </v>
      </c>
      <c r="K9" s="185" t="s">
        <v>2</v>
      </c>
      <c r="L9" s="867">
        <v>4</v>
      </c>
      <c r="M9" s="868">
        <v>84</v>
      </c>
      <c r="N9" s="868">
        <v>96</v>
      </c>
      <c r="O9" s="582">
        <f t="shared" si="1"/>
        <v>0.875</v>
      </c>
      <c r="P9" s="185" t="s">
        <v>2</v>
      </c>
      <c r="Q9" s="865">
        <v>2</v>
      </c>
      <c r="R9" s="865">
        <v>34</v>
      </c>
      <c r="S9" s="865">
        <v>48</v>
      </c>
      <c r="T9" s="583">
        <f t="shared" si="2"/>
        <v>0.70833333333333337</v>
      </c>
      <c r="U9" s="185" t="s">
        <v>2</v>
      </c>
      <c r="V9" s="867"/>
      <c r="W9" s="868"/>
      <c r="X9" s="868"/>
      <c r="Y9" s="585"/>
      <c r="Z9" s="185" t="s">
        <v>2</v>
      </c>
      <c r="AA9" s="182"/>
      <c r="AB9" s="183"/>
      <c r="AC9" s="183"/>
      <c r="AD9" s="586"/>
      <c r="AE9" s="55"/>
      <c r="AF9" s="55"/>
      <c r="AG9" s="55"/>
      <c r="AI9" s="57"/>
      <c r="AJ9" s="57"/>
    </row>
    <row r="10" spans="1:36">
      <c r="A10" s="185" t="s">
        <v>3</v>
      </c>
      <c r="B10" s="98">
        <v>1</v>
      </c>
      <c r="C10" s="99">
        <v>16</v>
      </c>
      <c r="D10" s="99">
        <v>22</v>
      </c>
      <c r="E10" s="584">
        <f t="shared" si="3"/>
        <v>0.72727272727272729</v>
      </c>
      <c r="F10" s="185" t="s">
        <v>3</v>
      </c>
      <c r="G10" s="865"/>
      <c r="H10" s="865"/>
      <c r="I10" s="865"/>
      <c r="J10" s="581"/>
      <c r="K10" s="185" t="s">
        <v>3</v>
      </c>
      <c r="L10" s="867"/>
      <c r="M10" s="868"/>
      <c r="N10" s="868"/>
      <c r="O10" s="582"/>
      <c r="P10" s="185" t="s">
        <v>3</v>
      </c>
      <c r="Q10" s="865">
        <v>1</v>
      </c>
      <c r="R10" s="865">
        <v>16</v>
      </c>
      <c r="S10" s="865">
        <v>22</v>
      </c>
      <c r="T10" s="583">
        <f t="shared" si="2"/>
        <v>0.72727272727272729</v>
      </c>
      <c r="U10" s="185" t="s">
        <v>3</v>
      </c>
      <c r="V10" s="867"/>
      <c r="W10" s="868"/>
      <c r="X10" s="868"/>
      <c r="Y10" s="585"/>
      <c r="Z10" s="185" t="s">
        <v>3</v>
      </c>
      <c r="AA10" s="182"/>
      <c r="AB10" s="183"/>
      <c r="AC10" s="183"/>
      <c r="AD10" s="586"/>
      <c r="AE10" s="55"/>
      <c r="AF10" s="55"/>
      <c r="AG10" s="55"/>
      <c r="AI10" s="57"/>
      <c r="AJ10" s="57"/>
    </row>
    <row r="11" spans="1:36">
      <c r="A11" s="185" t="s">
        <v>4</v>
      </c>
      <c r="B11" s="98">
        <f t="shared" ref="B11:B18" si="4">G11+L11+Q11+V11+AA11</f>
        <v>5</v>
      </c>
      <c r="C11" s="99">
        <v>81</v>
      </c>
      <c r="D11" s="99">
        <v>98</v>
      </c>
      <c r="E11" s="584">
        <f t="shared" si="3"/>
        <v>0.82653061224489799</v>
      </c>
      <c r="F11" s="185" t="s">
        <v>4</v>
      </c>
      <c r="G11" s="865"/>
      <c r="H11" s="865"/>
      <c r="I11" s="865"/>
      <c r="J11" s="581" t="str">
        <f t="shared" si="0"/>
        <v xml:space="preserve">  </v>
      </c>
      <c r="K11" s="185" t="s">
        <v>4</v>
      </c>
      <c r="L11" s="867">
        <v>5</v>
      </c>
      <c r="M11" s="868">
        <v>81</v>
      </c>
      <c r="N11" s="868">
        <v>98</v>
      </c>
      <c r="O11" s="582">
        <f t="shared" si="1"/>
        <v>0.82653061224489799</v>
      </c>
      <c r="P11" s="185" t="s">
        <v>4</v>
      </c>
      <c r="Q11" s="865"/>
      <c r="R11" s="865"/>
      <c r="S11" s="865"/>
      <c r="T11" s="583"/>
      <c r="U11" s="185" t="s">
        <v>4</v>
      </c>
      <c r="V11" s="867"/>
      <c r="W11" s="868"/>
      <c r="X11" s="868"/>
      <c r="Y11" s="585"/>
      <c r="Z11" s="185" t="s">
        <v>4</v>
      </c>
      <c r="AA11" s="182"/>
      <c r="AB11" s="183"/>
      <c r="AC11" s="183"/>
      <c r="AD11" s="586"/>
      <c r="AE11" s="55"/>
      <c r="AF11" s="55"/>
      <c r="AG11" s="55"/>
      <c r="AI11" s="57"/>
      <c r="AJ11" s="57"/>
    </row>
    <row r="12" spans="1:36">
      <c r="A12" s="185" t="s">
        <v>5</v>
      </c>
      <c r="B12" s="98">
        <v>153</v>
      </c>
      <c r="C12" s="99">
        <v>2180</v>
      </c>
      <c r="D12" s="99">
        <v>2515</v>
      </c>
      <c r="E12" s="584">
        <f t="shared" si="3"/>
        <v>0.86679920477137173</v>
      </c>
      <c r="F12" s="185" t="s">
        <v>5</v>
      </c>
      <c r="G12" s="865">
        <v>15</v>
      </c>
      <c r="H12" s="866">
        <v>261</v>
      </c>
      <c r="I12" s="865">
        <v>301</v>
      </c>
      <c r="J12" s="581">
        <f t="shared" si="0"/>
        <v>0.86710963455149503</v>
      </c>
      <c r="K12" s="185" t="s">
        <v>5</v>
      </c>
      <c r="L12" s="867">
        <v>77</v>
      </c>
      <c r="M12" s="868">
        <v>1104</v>
      </c>
      <c r="N12" s="868">
        <v>1235</v>
      </c>
      <c r="O12" s="582">
        <f t="shared" si="1"/>
        <v>0.89392712550607289</v>
      </c>
      <c r="P12" s="185" t="s">
        <v>5</v>
      </c>
      <c r="Q12" s="865">
        <v>61</v>
      </c>
      <c r="R12" s="865">
        <v>815</v>
      </c>
      <c r="S12" s="865">
        <v>979</v>
      </c>
      <c r="T12" s="583">
        <f t="shared" si="2"/>
        <v>0.83248212461695603</v>
      </c>
      <c r="U12" s="185" t="s">
        <v>5</v>
      </c>
      <c r="V12" s="867"/>
      <c r="W12" s="868"/>
      <c r="X12" s="868"/>
      <c r="Y12" s="585"/>
      <c r="Z12" s="185" t="s">
        <v>5</v>
      </c>
      <c r="AA12" s="182"/>
      <c r="AB12" s="183"/>
      <c r="AC12" s="183"/>
      <c r="AD12" s="586"/>
      <c r="AE12" s="55"/>
      <c r="AF12" s="55"/>
      <c r="AG12" s="55"/>
      <c r="AI12" s="57"/>
      <c r="AJ12" s="57"/>
    </row>
    <row r="13" spans="1:36">
      <c r="A13" s="185" t="s">
        <v>6</v>
      </c>
      <c r="B13" s="98">
        <f t="shared" si="4"/>
        <v>7</v>
      </c>
      <c r="C13" s="99">
        <v>105</v>
      </c>
      <c r="D13" s="99">
        <v>125</v>
      </c>
      <c r="E13" s="584">
        <f t="shared" si="3"/>
        <v>0.84</v>
      </c>
      <c r="F13" s="185" t="s">
        <v>6</v>
      </c>
      <c r="G13" s="865"/>
      <c r="H13" s="865"/>
      <c r="I13" s="865"/>
      <c r="J13" s="581" t="str">
        <f t="shared" si="0"/>
        <v xml:space="preserve">  </v>
      </c>
      <c r="K13" s="185" t="s">
        <v>6</v>
      </c>
      <c r="L13" s="867">
        <v>7</v>
      </c>
      <c r="M13" s="868">
        <v>105</v>
      </c>
      <c r="N13" s="868">
        <v>125</v>
      </c>
      <c r="O13" s="582">
        <f t="shared" si="1"/>
        <v>0.84</v>
      </c>
      <c r="P13" s="185" t="s">
        <v>6</v>
      </c>
      <c r="Q13" s="865"/>
      <c r="R13" s="865"/>
      <c r="S13" s="865"/>
      <c r="T13" s="583"/>
      <c r="U13" s="185" t="s">
        <v>6</v>
      </c>
      <c r="V13" s="867"/>
      <c r="W13" s="868"/>
      <c r="X13" s="868"/>
      <c r="Y13" s="585"/>
      <c r="Z13" s="185" t="s">
        <v>6</v>
      </c>
      <c r="AA13" s="182"/>
      <c r="AB13" s="183"/>
      <c r="AC13" s="183"/>
      <c r="AD13" s="586"/>
      <c r="AE13" s="55"/>
      <c r="AF13" s="55"/>
      <c r="AG13" s="55"/>
      <c r="AI13" s="57"/>
      <c r="AJ13" s="57"/>
    </row>
    <row r="14" spans="1:36">
      <c r="A14" s="185" t="s">
        <v>7</v>
      </c>
      <c r="B14" s="98">
        <v>2</v>
      </c>
      <c r="C14" s="99">
        <v>38</v>
      </c>
      <c r="D14" s="99">
        <v>48</v>
      </c>
      <c r="E14" s="584">
        <f t="shared" si="3"/>
        <v>0.79166666666666663</v>
      </c>
      <c r="F14" s="185" t="s">
        <v>7</v>
      </c>
      <c r="G14" s="865">
        <v>2</v>
      </c>
      <c r="H14" s="865">
        <v>38</v>
      </c>
      <c r="I14" s="865">
        <v>48</v>
      </c>
      <c r="J14" s="581">
        <f t="shared" si="0"/>
        <v>0.79166666666666663</v>
      </c>
      <c r="K14" s="185" t="s">
        <v>7</v>
      </c>
      <c r="L14" s="867"/>
      <c r="M14" s="868"/>
      <c r="N14" s="868"/>
      <c r="O14" s="582" t="str">
        <f t="shared" si="1"/>
        <v xml:space="preserve">  </v>
      </c>
      <c r="P14" s="185" t="s">
        <v>7</v>
      </c>
      <c r="Q14" s="865"/>
      <c r="R14" s="865"/>
      <c r="S14" s="865"/>
      <c r="T14" s="583"/>
      <c r="U14" s="185" t="s">
        <v>7</v>
      </c>
      <c r="V14" s="867"/>
      <c r="W14" s="868"/>
      <c r="X14" s="868"/>
      <c r="Y14" s="585"/>
      <c r="Z14" s="185" t="s">
        <v>7</v>
      </c>
      <c r="AA14" s="182"/>
      <c r="AB14" s="183"/>
      <c r="AC14" s="183"/>
      <c r="AD14" s="586"/>
      <c r="AE14" s="55"/>
      <c r="AF14" s="55"/>
      <c r="AG14" s="55"/>
      <c r="AI14" s="57"/>
      <c r="AJ14" s="57"/>
    </row>
    <row r="15" spans="1:36">
      <c r="A15" s="185" t="s">
        <v>8</v>
      </c>
      <c r="B15" s="98">
        <v>14</v>
      </c>
      <c r="C15" s="99">
        <v>159</v>
      </c>
      <c r="D15" s="99">
        <v>170</v>
      </c>
      <c r="E15" s="584">
        <f t="shared" si="3"/>
        <v>0.93529411764705883</v>
      </c>
      <c r="F15" s="185" t="s">
        <v>8</v>
      </c>
      <c r="G15" s="865"/>
      <c r="H15" s="865"/>
      <c r="I15" s="865"/>
      <c r="J15" s="581" t="str">
        <f t="shared" si="0"/>
        <v xml:space="preserve">  </v>
      </c>
      <c r="K15" s="185" t="s">
        <v>8</v>
      </c>
      <c r="L15" s="867">
        <v>14</v>
      </c>
      <c r="M15" s="868">
        <v>159</v>
      </c>
      <c r="N15" s="868">
        <v>170</v>
      </c>
      <c r="O15" s="582">
        <f t="shared" si="1"/>
        <v>0.93529411764705883</v>
      </c>
      <c r="P15" s="185" t="s">
        <v>8</v>
      </c>
      <c r="Q15" s="865"/>
      <c r="R15" s="865"/>
      <c r="S15" s="865"/>
      <c r="T15" s="583"/>
      <c r="U15" s="185" t="s">
        <v>8</v>
      </c>
      <c r="V15" s="867"/>
      <c r="W15" s="868"/>
      <c r="X15" s="868"/>
      <c r="Y15" s="585"/>
      <c r="Z15" s="185" t="s">
        <v>8</v>
      </c>
      <c r="AA15" s="182"/>
      <c r="AB15" s="183"/>
      <c r="AC15" s="183"/>
      <c r="AD15" s="586"/>
      <c r="AE15" s="55"/>
      <c r="AF15" s="55"/>
      <c r="AG15" s="55"/>
      <c r="AI15" s="57"/>
      <c r="AJ15" s="57"/>
    </row>
    <row r="16" spans="1:36">
      <c r="A16" s="185" t="s">
        <v>9</v>
      </c>
      <c r="B16" s="98">
        <f t="shared" si="4"/>
        <v>204</v>
      </c>
      <c r="C16" s="99">
        <v>4154</v>
      </c>
      <c r="D16" s="99">
        <v>4718</v>
      </c>
      <c r="E16" s="584">
        <f t="shared" si="3"/>
        <v>0.88045782111064008</v>
      </c>
      <c r="F16" s="185" t="s">
        <v>9</v>
      </c>
      <c r="G16" s="865">
        <v>52</v>
      </c>
      <c r="H16" s="865">
        <v>1039</v>
      </c>
      <c r="I16" s="865">
        <v>1212</v>
      </c>
      <c r="J16" s="581">
        <f t="shared" si="0"/>
        <v>0.85726072607260728</v>
      </c>
      <c r="K16" s="185" t="s">
        <v>9</v>
      </c>
      <c r="L16" s="867">
        <v>85</v>
      </c>
      <c r="M16" s="868">
        <v>1886</v>
      </c>
      <c r="N16" s="868">
        <v>2086</v>
      </c>
      <c r="O16" s="582">
        <f t="shared" si="1"/>
        <v>0.90412272291466922</v>
      </c>
      <c r="P16" s="185" t="s">
        <v>9</v>
      </c>
      <c r="Q16" s="865">
        <v>67</v>
      </c>
      <c r="R16" s="865">
        <v>1229</v>
      </c>
      <c r="S16" s="865">
        <v>1420</v>
      </c>
      <c r="T16" s="583">
        <f t="shared" si="2"/>
        <v>0.86549295774647883</v>
      </c>
      <c r="U16" s="185" t="s">
        <v>9</v>
      </c>
      <c r="V16" s="867"/>
      <c r="W16" s="868"/>
      <c r="X16" s="868"/>
      <c r="Y16" s="585"/>
      <c r="Z16" s="185" t="s">
        <v>9</v>
      </c>
      <c r="AA16" s="182"/>
      <c r="AB16" s="183"/>
      <c r="AC16" s="183"/>
      <c r="AD16" s="586"/>
      <c r="AE16" s="55"/>
      <c r="AF16" s="55"/>
      <c r="AG16" s="55"/>
      <c r="AI16" s="57"/>
      <c r="AJ16" s="57"/>
    </row>
    <row r="17" spans="1:36">
      <c r="A17" s="185" t="s">
        <v>10</v>
      </c>
      <c r="B17" s="98">
        <v>5</v>
      </c>
      <c r="C17" s="99">
        <v>64</v>
      </c>
      <c r="D17" s="99">
        <v>88</v>
      </c>
      <c r="E17" s="584">
        <f t="shared" si="3"/>
        <v>0.72727272727272729</v>
      </c>
      <c r="F17" s="185" t="s">
        <v>10</v>
      </c>
      <c r="G17" s="865">
        <v>4</v>
      </c>
      <c r="H17" s="865">
        <v>49</v>
      </c>
      <c r="I17" s="865">
        <v>64</v>
      </c>
      <c r="J17" s="581">
        <f t="shared" si="0"/>
        <v>0.765625</v>
      </c>
      <c r="K17" s="185" t="s">
        <v>10</v>
      </c>
      <c r="L17" s="867"/>
      <c r="M17" s="868"/>
      <c r="N17" s="868"/>
      <c r="O17" s="582"/>
      <c r="P17" s="185" t="s">
        <v>10</v>
      </c>
      <c r="Q17" s="865">
        <v>1</v>
      </c>
      <c r="R17" s="865">
        <v>15</v>
      </c>
      <c r="S17" s="865">
        <v>24</v>
      </c>
      <c r="T17" s="583">
        <f t="shared" si="2"/>
        <v>0.625</v>
      </c>
      <c r="U17" s="185" t="s">
        <v>10</v>
      </c>
      <c r="V17" s="867"/>
      <c r="W17" s="868"/>
      <c r="X17" s="868"/>
      <c r="Y17" s="585"/>
      <c r="Z17" s="185" t="s">
        <v>10</v>
      </c>
      <c r="AA17" s="182"/>
      <c r="AB17" s="183"/>
      <c r="AC17" s="183"/>
      <c r="AD17" s="586"/>
      <c r="AE17" s="55"/>
      <c r="AF17" s="55"/>
      <c r="AG17" s="55"/>
      <c r="AI17" s="57"/>
      <c r="AJ17" s="57"/>
    </row>
    <row r="18" spans="1:36">
      <c r="A18" s="185" t="s">
        <v>11</v>
      </c>
      <c r="B18" s="98">
        <f t="shared" si="4"/>
        <v>7</v>
      </c>
      <c r="C18" s="99">
        <v>125</v>
      </c>
      <c r="D18" s="99">
        <v>154</v>
      </c>
      <c r="E18" s="584">
        <f t="shared" si="3"/>
        <v>0.81168831168831168</v>
      </c>
      <c r="F18" s="185" t="s">
        <v>11</v>
      </c>
      <c r="G18" s="865"/>
      <c r="H18" s="865"/>
      <c r="I18" s="865"/>
      <c r="J18" s="581" t="str">
        <f t="shared" si="0"/>
        <v xml:space="preserve">  </v>
      </c>
      <c r="K18" s="185" t="s">
        <v>11</v>
      </c>
      <c r="L18" s="867">
        <v>7</v>
      </c>
      <c r="M18" s="868">
        <v>125</v>
      </c>
      <c r="N18" s="868">
        <v>154</v>
      </c>
      <c r="O18" s="582">
        <f t="shared" si="1"/>
        <v>0.81168831168831168</v>
      </c>
      <c r="P18" s="185" t="s">
        <v>11</v>
      </c>
      <c r="Q18" s="865"/>
      <c r="R18" s="865"/>
      <c r="S18" s="865"/>
      <c r="T18" s="583"/>
      <c r="U18" s="185" t="s">
        <v>11</v>
      </c>
      <c r="V18" s="867"/>
      <c r="W18" s="868"/>
      <c r="X18" s="868"/>
      <c r="Y18" s="585"/>
      <c r="Z18" s="185" t="s">
        <v>11</v>
      </c>
      <c r="AA18" s="182"/>
      <c r="AB18" s="183"/>
      <c r="AC18" s="183"/>
      <c r="AD18" s="586"/>
      <c r="AE18" s="55"/>
      <c r="AF18" s="55"/>
      <c r="AG18" s="55"/>
      <c r="AI18" s="57"/>
      <c r="AJ18" s="57"/>
    </row>
    <row r="19" spans="1:36">
      <c r="A19" s="185" t="s">
        <v>12</v>
      </c>
      <c r="B19" s="98">
        <v>42</v>
      </c>
      <c r="C19" s="99">
        <v>1030</v>
      </c>
      <c r="D19" s="99">
        <v>1151</v>
      </c>
      <c r="E19" s="584">
        <f t="shared" si="3"/>
        <v>0.89487402258905302</v>
      </c>
      <c r="F19" s="185" t="s">
        <v>12</v>
      </c>
      <c r="G19" s="865">
        <v>9</v>
      </c>
      <c r="H19" s="865">
        <v>227</v>
      </c>
      <c r="I19" s="865">
        <v>248</v>
      </c>
      <c r="J19" s="581">
        <f t="shared" si="0"/>
        <v>0.91532258064516125</v>
      </c>
      <c r="K19" s="185" t="s">
        <v>12</v>
      </c>
      <c r="L19" s="867">
        <v>23</v>
      </c>
      <c r="M19" s="868">
        <v>562</v>
      </c>
      <c r="N19" s="868">
        <v>641</v>
      </c>
      <c r="O19" s="582">
        <f t="shared" si="1"/>
        <v>0.87675507020280807</v>
      </c>
      <c r="P19" s="185" t="s">
        <v>12</v>
      </c>
      <c r="Q19" s="865">
        <v>9</v>
      </c>
      <c r="R19" s="865">
        <v>213</v>
      </c>
      <c r="S19" s="865">
        <v>232</v>
      </c>
      <c r="T19" s="583">
        <f t="shared" si="2"/>
        <v>0.9181034482758621</v>
      </c>
      <c r="U19" s="185" t="s">
        <v>12</v>
      </c>
      <c r="V19" s="867">
        <v>1</v>
      </c>
      <c r="W19" s="868">
        <v>28</v>
      </c>
      <c r="X19" s="868">
        <v>30</v>
      </c>
      <c r="Y19" s="585">
        <f>IF(AND(W19&gt;0,X19&gt;0),W19/X19,"  ")</f>
        <v>0.93333333333333335</v>
      </c>
      <c r="Z19" s="185" t="s">
        <v>12</v>
      </c>
      <c r="AA19" s="182"/>
      <c r="AB19" s="183"/>
      <c r="AC19" s="183"/>
      <c r="AD19" s="586"/>
      <c r="AE19" s="55"/>
      <c r="AF19" s="55"/>
      <c r="AG19" s="55"/>
      <c r="AI19" s="57"/>
      <c r="AJ19" s="57"/>
    </row>
    <row r="20" spans="1:36">
      <c r="A20" s="185" t="s">
        <v>13</v>
      </c>
      <c r="B20" s="98">
        <v>32</v>
      </c>
      <c r="C20" s="99">
        <v>684</v>
      </c>
      <c r="D20" s="99">
        <v>908</v>
      </c>
      <c r="E20" s="584">
        <f t="shared" si="3"/>
        <v>0.75330396475770922</v>
      </c>
      <c r="F20" s="185" t="s">
        <v>13</v>
      </c>
      <c r="G20" s="865">
        <v>6</v>
      </c>
      <c r="H20" s="865">
        <v>125</v>
      </c>
      <c r="I20" s="865">
        <v>158</v>
      </c>
      <c r="J20" s="581">
        <f t="shared" si="0"/>
        <v>0.79113924050632911</v>
      </c>
      <c r="K20" s="185" t="s">
        <v>13</v>
      </c>
      <c r="L20" s="867">
        <v>22</v>
      </c>
      <c r="M20" s="868">
        <v>470</v>
      </c>
      <c r="N20" s="868">
        <v>640</v>
      </c>
      <c r="O20" s="582">
        <f t="shared" si="1"/>
        <v>0.734375</v>
      </c>
      <c r="P20" s="185" t="s">
        <v>13</v>
      </c>
      <c r="Q20" s="865">
        <v>4</v>
      </c>
      <c r="R20" s="865">
        <v>89</v>
      </c>
      <c r="S20" s="865">
        <v>110</v>
      </c>
      <c r="T20" s="583">
        <f t="shared" si="2"/>
        <v>0.80909090909090908</v>
      </c>
      <c r="U20" s="185" t="s">
        <v>13</v>
      </c>
      <c r="V20" s="867"/>
      <c r="W20" s="868"/>
      <c r="X20" s="868"/>
      <c r="Y20" s="585"/>
      <c r="Z20" s="185" t="s">
        <v>13</v>
      </c>
      <c r="AA20" s="182"/>
      <c r="AB20" s="183"/>
      <c r="AC20" s="183"/>
      <c r="AD20" s="586"/>
      <c r="AE20" s="55"/>
      <c r="AF20" s="55"/>
      <c r="AG20" s="55"/>
      <c r="AI20" s="57"/>
      <c r="AJ20" s="57"/>
    </row>
    <row r="21" spans="1:36">
      <c r="A21" s="185" t="s">
        <v>14</v>
      </c>
      <c r="B21" s="98">
        <v>129</v>
      </c>
      <c r="C21" s="99">
        <v>2519</v>
      </c>
      <c r="D21" s="99">
        <v>2853</v>
      </c>
      <c r="E21" s="584">
        <f t="shared" si="3"/>
        <v>0.88293024886084825</v>
      </c>
      <c r="F21" s="185" t="s">
        <v>14</v>
      </c>
      <c r="G21" s="865">
        <v>26</v>
      </c>
      <c r="H21" s="865">
        <v>475</v>
      </c>
      <c r="I21" s="865">
        <v>519</v>
      </c>
      <c r="J21" s="581">
        <f t="shared" si="0"/>
        <v>0.91522157996146436</v>
      </c>
      <c r="K21" s="185" t="s">
        <v>14</v>
      </c>
      <c r="L21" s="867">
        <v>65</v>
      </c>
      <c r="M21" s="868">
        <v>1282</v>
      </c>
      <c r="N21" s="868">
        <v>1454</v>
      </c>
      <c r="O21" s="582">
        <f t="shared" si="1"/>
        <v>0.8817056396148556</v>
      </c>
      <c r="P21" s="185" t="s">
        <v>14</v>
      </c>
      <c r="Q21" s="865">
        <v>38</v>
      </c>
      <c r="R21" s="865">
        <v>762</v>
      </c>
      <c r="S21" s="865">
        <v>880</v>
      </c>
      <c r="T21" s="583">
        <f t="shared" si="2"/>
        <v>0.86590909090909096</v>
      </c>
      <c r="U21" s="185" t="s">
        <v>14</v>
      </c>
      <c r="V21" s="867"/>
      <c r="W21" s="868"/>
      <c r="X21" s="868"/>
      <c r="Y21" s="585"/>
      <c r="Z21" s="185" t="s">
        <v>14</v>
      </c>
      <c r="AA21" s="182"/>
      <c r="AB21" s="183"/>
      <c r="AC21" s="183"/>
      <c r="AD21" s="586"/>
      <c r="AE21" s="55"/>
      <c r="AF21" s="55"/>
      <c r="AG21" s="55"/>
      <c r="AI21" s="57"/>
      <c r="AJ21" s="57"/>
    </row>
    <row r="22" spans="1:36">
      <c r="A22" s="185" t="s">
        <v>15</v>
      </c>
      <c r="B22" s="98">
        <f>G22+L22+Q22+V22+AA22</f>
        <v>1</v>
      </c>
      <c r="C22" s="99">
        <f>H22+M22+R22+W22+AB22</f>
        <v>21</v>
      </c>
      <c r="D22" s="99">
        <v>22</v>
      </c>
      <c r="E22" s="584">
        <f t="shared" si="3"/>
        <v>0.95454545454545459</v>
      </c>
      <c r="F22" s="185" t="s">
        <v>15</v>
      </c>
      <c r="G22" s="865"/>
      <c r="H22" s="865"/>
      <c r="I22" s="865"/>
      <c r="J22" s="581" t="str">
        <f t="shared" si="0"/>
        <v xml:space="preserve">  </v>
      </c>
      <c r="K22" s="185" t="s">
        <v>15</v>
      </c>
      <c r="L22" s="867">
        <v>1</v>
      </c>
      <c r="M22" s="868">
        <v>21</v>
      </c>
      <c r="N22" s="868">
        <v>22</v>
      </c>
      <c r="O22" s="582">
        <f t="shared" si="1"/>
        <v>0.95454545454545459</v>
      </c>
      <c r="P22" s="185" t="s">
        <v>15</v>
      </c>
      <c r="Q22" s="865"/>
      <c r="R22" s="865"/>
      <c r="S22" s="865"/>
      <c r="T22" s="583"/>
      <c r="U22" s="185" t="s">
        <v>15</v>
      </c>
      <c r="V22" s="867"/>
      <c r="W22" s="868"/>
      <c r="X22" s="868"/>
      <c r="Y22" s="585" t="str">
        <f>IF(AND(W22&gt;0,X22&gt;0),W22/X22,"  ")</f>
        <v xml:space="preserve">  </v>
      </c>
      <c r="Z22" s="185" t="s">
        <v>15</v>
      </c>
      <c r="AA22" s="182"/>
      <c r="AB22" s="183"/>
      <c r="AC22" s="183"/>
      <c r="AD22" s="586"/>
      <c r="AE22" s="55"/>
      <c r="AF22" s="55"/>
      <c r="AG22" s="55"/>
      <c r="AI22" s="57"/>
      <c r="AJ22" s="57"/>
    </row>
    <row r="23" spans="1:36">
      <c r="A23" s="185" t="s">
        <v>16</v>
      </c>
      <c r="B23" s="98">
        <v>27</v>
      </c>
      <c r="C23" s="99">
        <v>592</v>
      </c>
      <c r="D23" s="99">
        <v>659</v>
      </c>
      <c r="E23" s="584">
        <f t="shared" si="3"/>
        <v>0.89833080424886191</v>
      </c>
      <c r="F23" s="185" t="s">
        <v>16</v>
      </c>
      <c r="G23" s="865">
        <v>2</v>
      </c>
      <c r="H23" s="865">
        <v>45</v>
      </c>
      <c r="I23" s="865">
        <v>48</v>
      </c>
      <c r="J23" s="581">
        <f t="shared" si="0"/>
        <v>0.9375</v>
      </c>
      <c r="K23" s="185" t="s">
        <v>16</v>
      </c>
      <c r="L23" s="867">
        <v>8</v>
      </c>
      <c r="M23" s="868">
        <v>165</v>
      </c>
      <c r="N23" s="868">
        <v>200</v>
      </c>
      <c r="O23" s="582">
        <f t="shared" si="1"/>
        <v>0.82499999999999996</v>
      </c>
      <c r="P23" s="185" t="s">
        <v>16</v>
      </c>
      <c r="Q23" s="865">
        <v>5</v>
      </c>
      <c r="R23" s="865">
        <v>104</v>
      </c>
      <c r="S23" s="865">
        <v>122</v>
      </c>
      <c r="T23" s="583">
        <f t="shared" si="2"/>
        <v>0.85245901639344257</v>
      </c>
      <c r="U23" s="185" t="s">
        <v>16</v>
      </c>
      <c r="V23" s="867">
        <v>12</v>
      </c>
      <c r="W23" s="868">
        <v>278</v>
      </c>
      <c r="X23" s="868">
        <v>289</v>
      </c>
      <c r="Y23" s="585">
        <f>IF(AND(W23&gt;0,X23&gt;0),W23/X23,"  ")</f>
        <v>0.96193771626297575</v>
      </c>
      <c r="Z23" s="185" t="s">
        <v>16</v>
      </c>
      <c r="AA23" s="182"/>
      <c r="AB23" s="183"/>
      <c r="AC23" s="183"/>
      <c r="AD23" s="586"/>
      <c r="AE23" s="55"/>
      <c r="AF23" s="55"/>
      <c r="AG23" s="55"/>
      <c r="AI23" s="57"/>
      <c r="AJ23" s="57"/>
    </row>
    <row r="24" spans="1:36">
      <c r="A24" s="185" t="s">
        <v>17</v>
      </c>
      <c r="B24" s="98">
        <v>13</v>
      </c>
      <c r="C24" s="99">
        <v>223</v>
      </c>
      <c r="D24" s="99">
        <v>293</v>
      </c>
      <c r="E24" s="584">
        <f t="shared" si="3"/>
        <v>0.76109215017064846</v>
      </c>
      <c r="F24" s="185" t="s">
        <v>17</v>
      </c>
      <c r="G24" s="865"/>
      <c r="H24" s="865"/>
      <c r="I24" s="865"/>
      <c r="J24" s="581" t="str">
        <f t="shared" si="0"/>
        <v xml:space="preserve">  </v>
      </c>
      <c r="K24" s="185" t="s">
        <v>17</v>
      </c>
      <c r="L24" s="867">
        <v>13</v>
      </c>
      <c r="M24" s="868">
        <v>223</v>
      </c>
      <c r="N24" s="868">
        <v>293</v>
      </c>
      <c r="O24" s="582">
        <f t="shared" si="1"/>
        <v>0.76109215017064846</v>
      </c>
      <c r="P24" s="185" t="s">
        <v>17</v>
      </c>
      <c r="Q24" s="865"/>
      <c r="R24" s="865"/>
      <c r="S24" s="865"/>
      <c r="T24" s="583"/>
      <c r="U24" s="185" t="s">
        <v>17</v>
      </c>
      <c r="V24" s="867"/>
      <c r="W24" s="868"/>
      <c r="X24" s="868"/>
      <c r="Y24" s="585" t="str">
        <f>IF(AND(W24&gt;0,X24&gt;0),W24/X24,"  ")</f>
        <v xml:space="preserve">  </v>
      </c>
      <c r="Z24" s="185" t="s">
        <v>17</v>
      </c>
      <c r="AA24" s="182"/>
      <c r="AB24" s="183"/>
      <c r="AC24" s="183"/>
      <c r="AD24" s="586"/>
      <c r="AE24" s="55"/>
      <c r="AF24" s="55"/>
      <c r="AG24" s="55"/>
      <c r="AI24" s="57"/>
      <c r="AJ24" s="57"/>
    </row>
    <row r="25" spans="1:36">
      <c r="A25" s="185" t="s">
        <v>18</v>
      </c>
      <c r="B25" s="98">
        <v>31</v>
      </c>
      <c r="C25" s="99">
        <v>672</v>
      </c>
      <c r="D25" s="99">
        <v>752</v>
      </c>
      <c r="E25" s="584">
        <f t="shared" si="3"/>
        <v>0.8936170212765957</v>
      </c>
      <c r="F25" s="185" t="s">
        <v>18</v>
      </c>
      <c r="G25" s="865">
        <v>5</v>
      </c>
      <c r="H25" s="865">
        <v>111</v>
      </c>
      <c r="I25" s="865">
        <v>120</v>
      </c>
      <c r="J25" s="581">
        <f t="shared" si="0"/>
        <v>0.92500000000000004</v>
      </c>
      <c r="K25" s="185" t="s">
        <v>18</v>
      </c>
      <c r="L25" s="867">
        <v>21</v>
      </c>
      <c r="M25" s="868">
        <v>469</v>
      </c>
      <c r="N25" s="868">
        <v>512</v>
      </c>
      <c r="O25" s="582">
        <f t="shared" si="1"/>
        <v>0.916015625</v>
      </c>
      <c r="P25" s="185" t="s">
        <v>18</v>
      </c>
      <c r="Q25" s="865"/>
      <c r="R25" s="865"/>
      <c r="S25" s="865"/>
      <c r="T25" s="583"/>
      <c r="U25" s="185" t="s">
        <v>18</v>
      </c>
      <c r="V25" s="867">
        <v>5</v>
      </c>
      <c r="W25" s="868">
        <v>92</v>
      </c>
      <c r="X25" s="868">
        <v>120</v>
      </c>
      <c r="Y25" s="585">
        <f>IF(AND(W25&gt;0,X25&gt;0),W25/X25,"  ")</f>
        <v>0.76666666666666672</v>
      </c>
      <c r="Z25" s="185" t="s">
        <v>18</v>
      </c>
      <c r="AA25" s="182"/>
      <c r="AB25" s="183"/>
      <c r="AC25" s="183"/>
      <c r="AD25" s="586"/>
      <c r="AE25" s="55"/>
      <c r="AF25" s="55"/>
      <c r="AG25" s="55"/>
      <c r="AI25" s="57"/>
      <c r="AJ25" s="57"/>
    </row>
    <row r="26" spans="1:36">
      <c r="A26" s="185" t="s">
        <v>20</v>
      </c>
      <c r="B26" s="98">
        <v>112</v>
      </c>
      <c r="C26" s="99">
        <v>2297</v>
      </c>
      <c r="D26" s="99">
        <v>2511</v>
      </c>
      <c r="E26" s="584">
        <f t="shared" si="3"/>
        <v>0.91477499004380725</v>
      </c>
      <c r="F26" s="185" t="s">
        <v>20</v>
      </c>
      <c r="G26" s="865">
        <v>17</v>
      </c>
      <c r="H26" s="865">
        <v>355</v>
      </c>
      <c r="I26" s="865">
        <v>381</v>
      </c>
      <c r="J26" s="581">
        <f t="shared" si="0"/>
        <v>0.93175853018372701</v>
      </c>
      <c r="K26" s="185" t="s">
        <v>20</v>
      </c>
      <c r="L26" s="867">
        <v>60</v>
      </c>
      <c r="M26" s="868">
        <v>1228</v>
      </c>
      <c r="N26" s="868">
        <v>1341</v>
      </c>
      <c r="O26" s="582">
        <f t="shared" si="1"/>
        <v>0.91573452647278153</v>
      </c>
      <c r="P26" s="185" t="s">
        <v>20</v>
      </c>
      <c r="Q26" s="865">
        <v>31</v>
      </c>
      <c r="R26" s="865">
        <v>630</v>
      </c>
      <c r="S26" s="865">
        <v>697</v>
      </c>
      <c r="T26" s="583">
        <f t="shared" si="2"/>
        <v>0.90387374461979919</v>
      </c>
      <c r="U26" s="185" t="s">
        <v>20</v>
      </c>
      <c r="V26" s="867">
        <v>4</v>
      </c>
      <c r="W26" s="868">
        <v>84</v>
      </c>
      <c r="X26" s="868">
        <v>92</v>
      </c>
      <c r="Y26" s="585">
        <f>IF(AND(W26&gt;0,X26&gt;0),W26/X26,"  ")</f>
        <v>0.91304347826086951</v>
      </c>
      <c r="Z26" s="185" t="s">
        <v>20</v>
      </c>
      <c r="AA26" s="182"/>
      <c r="AB26" s="183"/>
      <c r="AC26" s="183"/>
      <c r="AD26" s="586"/>
      <c r="AE26" s="55"/>
      <c r="AF26" s="55"/>
      <c r="AG26" s="55"/>
      <c r="AI26" s="57"/>
      <c r="AJ26" s="57"/>
    </row>
    <row r="27" spans="1:36">
      <c r="A27" s="185" t="s">
        <v>21</v>
      </c>
      <c r="B27" s="98">
        <v>10</v>
      </c>
      <c r="C27" s="99">
        <v>114</v>
      </c>
      <c r="D27" s="99">
        <v>195</v>
      </c>
      <c r="E27" s="584">
        <f t="shared" si="3"/>
        <v>0.58461538461538465</v>
      </c>
      <c r="F27" s="185" t="s">
        <v>21</v>
      </c>
      <c r="G27" s="865"/>
      <c r="H27" s="865"/>
      <c r="I27" s="865"/>
      <c r="J27" s="581" t="str">
        <f t="shared" si="0"/>
        <v xml:space="preserve">  </v>
      </c>
      <c r="K27" s="185" t="s">
        <v>21</v>
      </c>
      <c r="L27" s="867">
        <v>7</v>
      </c>
      <c r="M27" s="868">
        <v>63</v>
      </c>
      <c r="N27" s="868">
        <v>125</v>
      </c>
      <c r="O27" s="582">
        <f t="shared" si="1"/>
        <v>0.504</v>
      </c>
      <c r="P27" s="185" t="s">
        <v>21</v>
      </c>
      <c r="Q27" s="865">
        <v>3</v>
      </c>
      <c r="R27" s="865">
        <v>51</v>
      </c>
      <c r="S27" s="865">
        <v>70</v>
      </c>
      <c r="T27" s="583">
        <f t="shared" si="2"/>
        <v>0.72857142857142854</v>
      </c>
      <c r="U27" s="185" t="s">
        <v>21</v>
      </c>
      <c r="V27" s="867"/>
      <c r="W27" s="868"/>
      <c r="X27" s="868"/>
      <c r="Y27" s="585"/>
      <c r="Z27" s="185" t="s">
        <v>21</v>
      </c>
      <c r="AA27" s="182"/>
      <c r="AB27" s="183"/>
      <c r="AC27" s="183"/>
      <c r="AD27" s="586"/>
      <c r="AE27" s="55"/>
      <c r="AF27" s="55"/>
      <c r="AG27" s="55"/>
      <c r="AI27" s="57"/>
      <c r="AJ27" s="57"/>
    </row>
    <row r="28" spans="1:36">
      <c r="A28" s="185" t="s">
        <v>22</v>
      </c>
      <c r="B28" s="98">
        <v>2</v>
      </c>
      <c r="C28" s="99">
        <v>10</v>
      </c>
      <c r="D28" s="99">
        <v>56</v>
      </c>
      <c r="E28" s="584">
        <f t="shared" si="3"/>
        <v>0.17857142857142858</v>
      </c>
      <c r="F28" s="185" t="s">
        <v>22</v>
      </c>
      <c r="G28" s="865"/>
      <c r="H28" s="865"/>
      <c r="I28" s="865"/>
      <c r="J28" s="581"/>
      <c r="K28" s="185" t="s">
        <v>22</v>
      </c>
      <c r="L28" s="867">
        <v>1</v>
      </c>
      <c r="M28" s="868">
        <v>8</v>
      </c>
      <c r="N28" s="868">
        <v>28</v>
      </c>
      <c r="O28" s="582">
        <f t="shared" si="1"/>
        <v>0.2857142857142857</v>
      </c>
      <c r="P28" s="185" t="s">
        <v>22</v>
      </c>
      <c r="Q28" s="865">
        <v>1</v>
      </c>
      <c r="R28" s="865">
        <v>2</v>
      </c>
      <c r="S28" s="865">
        <v>28</v>
      </c>
      <c r="T28" s="583"/>
      <c r="U28" s="185" t="s">
        <v>22</v>
      </c>
      <c r="V28" s="867"/>
      <c r="W28" s="868"/>
      <c r="X28" s="868"/>
      <c r="Y28" s="585"/>
      <c r="Z28" s="185" t="s">
        <v>22</v>
      </c>
      <c r="AA28" s="182"/>
      <c r="AB28" s="183"/>
      <c r="AC28" s="183"/>
      <c r="AD28" s="586"/>
      <c r="AE28" s="55"/>
      <c r="AF28" s="55"/>
      <c r="AG28" s="55"/>
      <c r="AI28" s="57"/>
      <c r="AJ28" s="57"/>
    </row>
    <row r="29" spans="1:36">
      <c r="A29" s="185" t="s">
        <v>23</v>
      </c>
      <c r="B29" s="98">
        <v>43</v>
      </c>
      <c r="C29" s="99">
        <v>1125</v>
      </c>
      <c r="D29" s="99">
        <v>1224</v>
      </c>
      <c r="E29" s="584">
        <f t="shared" si="3"/>
        <v>0.91911764705882348</v>
      </c>
      <c r="F29" s="185" t="s">
        <v>23</v>
      </c>
      <c r="G29" s="865">
        <v>13</v>
      </c>
      <c r="H29" s="865">
        <v>312</v>
      </c>
      <c r="I29" s="865">
        <v>344</v>
      </c>
      <c r="J29" s="581">
        <f t="shared" si="0"/>
        <v>0.90697674418604646</v>
      </c>
      <c r="K29" s="185" t="s">
        <v>23</v>
      </c>
      <c r="L29" s="867">
        <v>25</v>
      </c>
      <c r="M29" s="868">
        <v>674</v>
      </c>
      <c r="N29" s="868">
        <v>735</v>
      </c>
      <c r="O29" s="582">
        <f t="shared" si="1"/>
        <v>0.91700680272108848</v>
      </c>
      <c r="P29" s="185" t="s">
        <v>23</v>
      </c>
      <c r="Q29" s="865">
        <v>5</v>
      </c>
      <c r="R29" s="865">
        <v>139</v>
      </c>
      <c r="S29" s="865">
        <v>145</v>
      </c>
      <c r="T29" s="583">
        <f t="shared" si="2"/>
        <v>0.95862068965517244</v>
      </c>
      <c r="U29" s="185" t="s">
        <v>23</v>
      </c>
      <c r="V29" s="867"/>
      <c r="W29" s="868"/>
      <c r="X29" s="868"/>
      <c r="Y29" s="585"/>
      <c r="Z29" s="185" t="s">
        <v>23</v>
      </c>
      <c r="AA29" s="182"/>
      <c r="AB29" s="183"/>
      <c r="AC29" s="183"/>
      <c r="AD29" s="586"/>
      <c r="AE29" s="55"/>
      <c r="AF29" s="55"/>
      <c r="AG29" s="55"/>
      <c r="AI29" s="57"/>
      <c r="AJ29" s="57"/>
    </row>
    <row r="30" spans="1:36">
      <c r="A30" s="185" t="s">
        <v>24</v>
      </c>
      <c r="B30" s="98">
        <v>30</v>
      </c>
      <c r="C30" s="99">
        <v>518</v>
      </c>
      <c r="D30" s="99">
        <v>672</v>
      </c>
      <c r="E30" s="584">
        <f t="shared" si="3"/>
        <v>0.77083333333333337</v>
      </c>
      <c r="F30" s="185" t="s">
        <v>24</v>
      </c>
      <c r="G30" s="865">
        <v>8</v>
      </c>
      <c r="H30" s="865">
        <v>117</v>
      </c>
      <c r="I30" s="865">
        <v>165</v>
      </c>
      <c r="J30" s="581">
        <f t="shared" si="0"/>
        <v>0.70909090909090911</v>
      </c>
      <c r="K30" s="185" t="s">
        <v>24</v>
      </c>
      <c r="L30" s="867">
        <v>11</v>
      </c>
      <c r="M30" s="868">
        <v>226</v>
      </c>
      <c r="N30" s="868">
        <v>265</v>
      </c>
      <c r="O30" s="582">
        <f t="shared" si="1"/>
        <v>0.85283018867924532</v>
      </c>
      <c r="P30" s="185" t="s">
        <v>24</v>
      </c>
      <c r="Q30" s="865">
        <v>4</v>
      </c>
      <c r="R30" s="865">
        <v>47</v>
      </c>
      <c r="S30" s="865">
        <v>80</v>
      </c>
      <c r="T30" s="583">
        <f t="shared" si="2"/>
        <v>0.58750000000000002</v>
      </c>
      <c r="U30" s="185" t="s">
        <v>24</v>
      </c>
      <c r="V30" s="867">
        <v>7</v>
      </c>
      <c r="W30" s="868">
        <v>128</v>
      </c>
      <c r="X30" s="868">
        <v>162</v>
      </c>
      <c r="Y30" s="585">
        <f>IF(AND(W30&gt;0,X30&gt;0),W30/X30,"  ")</f>
        <v>0.79012345679012341</v>
      </c>
      <c r="Z30" s="185" t="s">
        <v>24</v>
      </c>
      <c r="AA30" s="182"/>
      <c r="AB30" s="183"/>
      <c r="AC30" s="183"/>
      <c r="AD30" s="586"/>
      <c r="AE30" s="55"/>
      <c r="AF30" s="55"/>
      <c r="AG30" s="55"/>
      <c r="AI30" s="57"/>
      <c r="AJ30" s="57"/>
    </row>
    <row r="31" spans="1:36">
      <c r="A31" s="185" t="s">
        <v>25</v>
      </c>
      <c r="B31" s="98">
        <v>31</v>
      </c>
      <c r="C31" s="99">
        <v>547</v>
      </c>
      <c r="D31" s="99">
        <v>607</v>
      </c>
      <c r="E31" s="584">
        <f t="shared" si="3"/>
        <v>0.90115321252059311</v>
      </c>
      <c r="F31" s="185" t="s">
        <v>25</v>
      </c>
      <c r="G31" s="865">
        <v>6</v>
      </c>
      <c r="H31" s="865">
        <v>95</v>
      </c>
      <c r="I31" s="865">
        <v>122</v>
      </c>
      <c r="J31" s="581">
        <f t="shared" si="0"/>
        <v>0.77868852459016391</v>
      </c>
      <c r="K31" s="185" t="s">
        <v>25</v>
      </c>
      <c r="L31" s="867">
        <v>17</v>
      </c>
      <c r="M31" s="868">
        <v>301</v>
      </c>
      <c r="N31" s="868">
        <v>325</v>
      </c>
      <c r="O31" s="582">
        <f t="shared" si="1"/>
        <v>0.92615384615384611</v>
      </c>
      <c r="P31" s="185" t="s">
        <v>25</v>
      </c>
      <c r="Q31" s="865">
        <v>8</v>
      </c>
      <c r="R31" s="865">
        <v>151</v>
      </c>
      <c r="S31" s="865">
        <v>160</v>
      </c>
      <c r="T31" s="583">
        <f t="shared" si="2"/>
        <v>0.94374999999999998</v>
      </c>
      <c r="U31" s="185" t="s">
        <v>25</v>
      </c>
      <c r="V31" s="867"/>
      <c r="W31" s="868"/>
      <c r="X31" s="868"/>
      <c r="Y31" s="585"/>
      <c r="Z31" s="185" t="s">
        <v>25</v>
      </c>
      <c r="AA31" s="182"/>
      <c r="AB31" s="183"/>
      <c r="AC31" s="183"/>
      <c r="AD31" s="586"/>
      <c r="AE31" s="55"/>
      <c r="AF31" s="55"/>
      <c r="AG31" s="55"/>
      <c r="AI31" s="57"/>
      <c r="AJ31" s="57"/>
    </row>
    <row r="32" spans="1:36">
      <c r="A32" s="185" t="s">
        <v>26</v>
      </c>
      <c r="B32" s="100">
        <v>42</v>
      </c>
      <c r="C32" s="99">
        <v>711</v>
      </c>
      <c r="D32" s="99">
        <v>840</v>
      </c>
      <c r="E32" s="584">
        <f t="shared" si="3"/>
        <v>0.84642857142857142</v>
      </c>
      <c r="F32" s="185" t="s">
        <v>26</v>
      </c>
      <c r="G32" s="865">
        <v>2</v>
      </c>
      <c r="H32" s="865">
        <v>31</v>
      </c>
      <c r="I32" s="865">
        <v>40</v>
      </c>
      <c r="J32" s="581">
        <f t="shared" si="0"/>
        <v>0.77500000000000002</v>
      </c>
      <c r="K32" s="185" t="s">
        <v>26</v>
      </c>
      <c r="L32" s="867">
        <v>25</v>
      </c>
      <c r="M32" s="868">
        <v>430</v>
      </c>
      <c r="N32" s="868">
        <v>500</v>
      </c>
      <c r="O32" s="582">
        <f t="shared" si="1"/>
        <v>0.86</v>
      </c>
      <c r="P32" s="185" t="s">
        <v>26</v>
      </c>
      <c r="Q32" s="865">
        <v>15</v>
      </c>
      <c r="R32" s="865">
        <v>250</v>
      </c>
      <c r="S32" s="865">
        <v>300</v>
      </c>
      <c r="T32" s="583">
        <f t="shared" si="2"/>
        <v>0.83333333333333337</v>
      </c>
      <c r="U32" s="185" t="s">
        <v>26</v>
      </c>
      <c r="V32" s="867"/>
      <c r="W32" s="868"/>
      <c r="X32" s="868"/>
      <c r="Y32" s="585"/>
      <c r="Z32" s="185" t="s">
        <v>26</v>
      </c>
      <c r="AA32" s="182"/>
      <c r="AB32" s="183"/>
      <c r="AC32" s="183"/>
      <c r="AD32" s="586"/>
      <c r="AE32" s="55"/>
      <c r="AF32" s="55"/>
      <c r="AG32" s="55"/>
      <c r="AI32" s="57"/>
      <c r="AJ32" s="57"/>
    </row>
    <row r="33" spans="1:36">
      <c r="A33" s="185" t="s">
        <v>27</v>
      </c>
      <c r="B33" s="98">
        <v>29</v>
      </c>
      <c r="C33" s="99">
        <v>383</v>
      </c>
      <c r="D33" s="99">
        <v>580</v>
      </c>
      <c r="E33" s="584">
        <f t="shared" si="3"/>
        <v>0.66034482758620694</v>
      </c>
      <c r="F33" s="185" t="s">
        <v>27</v>
      </c>
      <c r="G33" s="865">
        <v>4</v>
      </c>
      <c r="H33" s="865">
        <v>64</v>
      </c>
      <c r="I33" s="865">
        <v>80</v>
      </c>
      <c r="J33" s="581">
        <f t="shared" si="0"/>
        <v>0.8</v>
      </c>
      <c r="K33" s="185" t="s">
        <v>27</v>
      </c>
      <c r="L33" s="867">
        <v>20</v>
      </c>
      <c r="M33" s="868">
        <v>252</v>
      </c>
      <c r="N33" s="868">
        <v>400</v>
      </c>
      <c r="O33" s="582">
        <f t="shared" si="1"/>
        <v>0.63</v>
      </c>
      <c r="P33" s="185" t="s">
        <v>27</v>
      </c>
      <c r="Q33" s="865">
        <v>5</v>
      </c>
      <c r="R33" s="865">
        <v>67</v>
      </c>
      <c r="S33" s="865">
        <v>100</v>
      </c>
      <c r="T33" s="583">
        <f t="shared" si="2"/>
        <v>0.67</v>
      </c>
      <c r="U33" s="185" t="s">
        <v>27</v>
      </c>
      <c r="V33" s="867"/>
      <c r="W33" s="868"/>
      <c r="X33" s="868"/>
      <c r="Y33" s="585"/>
      <c r="Z33" s="185" t="s">
        <v>27</v>
      </c>
      <c r="AA33" s="182"/>
      <c r="AB33" s="183"/>
      <c r="AC33" s="183"/>
      <c r="AD33" s="586"/>
      <c r="AE33" s="55"/>
      <c r="AF33" s="55"/>
      <c r="AG33" s="55"/>
      <c r="AI33" s="57"/>
      <c r="AJ33" s="57"/>
    </row>
    <row r="34" spans="1:36">
      <c r="A34" s="185" t="s">
        <v>28</v>
      </c>
      <c r="B34" s="98">
        <v>49</v>
      </c>
      <c r="C34" s="99">
        <v>799</v>
      </c>
      <c r="D34" s="99">
        <v>970</v>
      </c>
      <c r="E34" s="584">
        <f t="shared" si="3"/>
        <v>0.82371134020618553</v>
      </c>
      <c r="F34" s="185" t="s">
        <v>28</v>
      </c>
      <c r="G34" s="865">
        <v>4</v>
      </c>
      <c r="H34" s="865">
        <v>66</v>
      </c>
      <c r="I34" s="865">
        <v>80</v>
      </c>
      <c r="J34" s="581">
        <f t="shared" si="0"/>
        <v>0.82499999999999996</v>
      </c>
      <c r="K34" s="185" t="s">
        <v>28</v>
      </c>
      <c r="L34" s="867">
        <v>29</v>
      </c>
      <c r="M34" s="868">
        <v>484</v>
      </c>
      <c r="N34" s="868">
        <v>570</v>
      </c>
      <c r="O34" s="582">
        <f t="shared" si="1"/>
        <v>0.84912280701754383</v>
      </c>
      <c r="P34" s="185" t="s">
        <v>28</v>
      </c>
      <c r="Q34" s="865">
        <v>16</v>
      </c>
      <c r="R34" s="865">
        <v>249</v>
      </c>
      <c r="S34" s="865">
        <v>320</v>
      </c>
      <c r="T34" s="583">
        <f t="shared" si="2"/>
        <v>0.77812499999999996</v>
      </c>
      <c r="U34" s="185" t="s">
        <v>28</v>
      </c>
      <c r="V34" s="867"/>
      <c r="W34" s="868"/>
      <c r="X34" s="868"/>
      <c r="Y34" s="585"/>
      <c r="Z34" s="185" t="s">
        <v>28</v>
      </c>
      <c r="AA34" s="182"/>
      <c r="AB34" s="183"/>
      <c r="AC34" s="183"/>
      <c r="AD34" s="586"/>
      <c r="AE34" s="55"/>
      <c r="AF34" s="55"/>
      <c r="AG34" s="55"/>
      <c r="AI34" s="57"/>
      <c r="AJ34" s="57"/>
    </row>
    <row r="35" spans="1:36">
      <c r="A35" s="185" t="s">
        <v>30</v>
      </c>
      <c r="B35" s="98">
        <v>4</v>
      </c>
      <c r="C35" s="99">
        <v>65</v>
      </c>
      <c r="D35" s="99">
        <v>73</v>
      </c>
      <c r="E35" s="584">
        <f t="shared" si="3"/>
        <v>0.8904109589041096</v>
      </c>
      <c r="F35" s="185" t="s">
        <v>30</v>
      </c>
      <c r="G35" s="865"/>
      <c r="H35" s="865"/>
      <c r="I35" s="865"/>
      <c r="J35" s="581" t="str">
        <f t="shared" si="0"/>
        <v xml:space="preserve">  </v>
      </c>
      <c r="K35" s="185" t="s">
        <v>30</v>
      </c>
      <c r="L35" s="867">
        <v>4</v>
      </c>
      <c r="M35" s="868">
        <v>65</v>
      </c>
      <c r="N35" s="868">
        <v>73</v>
      </c>
      <c r="O35" s="582">
        <f t="shared" si="1"/>
        <v>0.8904109589041096</v>
      </c>
      <c r="P35" s="185" t="s">
        <v>30</v>
      </c>
      <c r="Q35" s="865"/>
      <c r="R35" s="865"/>
      <c r="S35" s="865"/>
      <c r="T35" s="583"/>
      <c r="U35" s="185" t="s">
        <v>30</v>
      </c>
      <c r="V35" s="867"/>
      <c r="W35" s="868"/>
      <c r="X35" s="868"/>
      <c r="Y35" s="585" t="str">
        <f>IF(AND(W35&gt;0,X35&gt;0),W35/X35,"  ")</f>
        <v xml:space="preserve">  </v>
      </c>
      <c r="Z35" s="185" t="s">
        <v>30</v>
      </c>
      <c r="AA35" s="182"/>
      <c r="AB35" s="183"/>
      <c r="AC35" s="183"/>
      <c r="AD35" s="586"/>
      <c r="AE35" s="55"/>
      <c r="AF35" s="55"/>
      <c r="AG35" s="55"/>
      <c r="AI35" s="57"/>
      <c r="AJ35" s="57"/>
    </row>
    <row r="36" spans="1:36">
      <c r="A36" s="185" t="s">
        <v>31</v>
      </c>
      <c r="B36" s="98">
        <v>29</v>
      </c>
      <c r="C36" s="99">
        <v>518</v>
      </c>
      <c r="D36" s="99">
        <v>600</v>
      </c>
      <c r="E36" s="584">
        <f t="shared" si="3"/>
        <v>0.86333333333333329</v>
      </c>
      <c r="F36" s="185" t="s">
        <v>31</v>
      </c>
      <c r="G36" s="865">
        <v>9</v>
      </c>
      <c r="H36" s="865">
        <v>164</v>
      </c>
      <c r="I36" s="865">
        <v>198</v>
      </c>
      <c r="J36" s="581">
        <f t="shared" si="0"/>
        <v>0.82828282828282829</v>
      </c>
      <c r="K36" s="185" t="s">
        <v>31</v>
      </c>
      <c r="L36" s="867">
        <v>18</v>
      </c>
      <c r="M36" s="868">
        <v>325</v>
      </c>
      <c r="N36" s="868">
        <v>366</v>
      </c>
      <c r="O36" s="582">
        <f t="shared" si="1"/>
        <v>0.88797814207650272</v>
      </c>
      <c r="P36" s="185" t="s">
        <v>31</v>
      </c>
      <c r="Q36" s="865">
        <v>2</v>
      </c>
      <c r="R36" s="865">
        <v>29</v>
      </c>
      <c r="S36" s="865">
        <v>36</v>
      </c>
      <c r="T36" s="583">
        <f t="shared" si="2"/>
        <v>0.80555555555555558</v>
      </c>
      <c r="U36" s="185" t="s">
        <v>31</v>
      </c>
      <c r="V36" s="867"/>
      <c r="W36" s="868"/>
      <c r="X36" s="868"/>
      <c r="Y36" s="585"/>
      <c r="Z36" s="185" t="s">
        <v>31</v>
      </c>
      <c r="AA36" s="182"/>
      <c r="AB36" s="183"/>
      <c r="AC36" s="183"/>
      <c r="AD36" s="586"/>
      <c r="AE36" s="55"/>
      <c r="AF36" s="55"/>
      <c r="AG36" s="55"/>
      <c r="AI36" s="57"/>
      <c r="AJ36" s="57"/>
    </row>
    <row r="37" spans="1:36">
      <c r="A37" s="185" t="s">
        <v>32</v>
      </c>
      <c r="B37" s="98">
        <v>365</v>
      </c>
      <c r="C37" s="99">
        <v>6909</v>
      </c>
      <c r="D37" s="99">
        <v>7627</v>
      </c>
      <c r="E37" s="584">
        <f t="shared" si="3"/>
        <v>0.90586075783401077</v>
      </c>
      <c r="F37" s="185" t="s">
        <v>32</v>
      </c>
      <c r="G37" s="865">
        <v>71</v>
      </c>
      <c r="H37" s="865">
        <v>1383</v>
      </c>
      <c r="I37" s="865">
        <v>1508</v>
      </c>
      <c r="J37" s="581">
        <f t="shared" si="0"/>
        <v>0.91710875331564989</v>
      </c>
      <c r="K37" s="185" t="s">
        <v>32</v>
      </c>
      <c r="L37" s="867">
        <v>192</v>
      </c>
      <c r="M37" s="868">
        <v>3567</v>
      </c>
      <c r="N37" s="868">
        <v>3927</v>
      </c>
      <c r="O37" s="582">
        <f t="shared" si="1"/>
        <v>0.90832696715049654</v>
      </c>
      <c r="P37" s="185" t="s">
        <v>32</v>
      </c>
      <c r="Q37" s="865">
        <v>100</v>
      </c>
      <c r="R37" s="865">
        <v>1930</v>
      </c>
      <c r="S37" s="865">
        <v>2142</v>
      </c>
      <c r="T37" s="583">
        <f t="shared" si="2"/>
        <v>0.90102707749766575</v>
      </c>
      <c r="U37" s="185" t="s">
        <v>32</v>
      </c>
      <c r="V37" s="867">
        <v>2</v>
      </c>
      <c r="W37" s="868">
        <v>29</v>
      </c>
      <c r="X37" s="868">
        <v>50</v>
      </c>
      <c r="Y37" s="585">
        <f>IF(AND(W37&gt;0,X37&gt;0),W37/X37,"  ")</f>
        <v>0.57999999999999996</v>
      </c>
      <c r="Z37" s="185" t="s">
        <v>32</v>
      </c>
      <c r="AA37" s="182"/>
      <c r="AB37" s="183"/>
      <c r="AC37" s="183"/>
      <c r="AD37" s="586"/>
      <c r="AE37" s="55"/>
      <c r="AF37" s="55"/>
      <c r="AG37" s="55"/>
      <c r="AI37" s="57"/>
      <c r="AJ37" s="57"/>
    </row>
    <row r="38" spans="1:36">
      <c r="A38" s="185" t="s">
        <v>33</v>
      </c>
      <c r="B38" s="98">
        <f>G38+L38+Q38+V38+AA38</f>
        <v>4</v>
      </c>
      <c r="C38" s="99">
        <v>43</v>
      </c>
      <c r="D38" s="99">
        <v>53</v>
      </c>
      <c r="E38" s="584">
        <f t="shared" si="3"/>
        <v>0.81132075471698117</v>
      </c>
      <c r="F38" s="185" t="s">
        <v>33</v>
      </c>
      <c r="G38" s="865"/>
      <c r="H38" s="865"/>
      <c r="I38" s="865"/>
      <c r="J38" s="581" t="str">
        <f t="shared" si="0"/>
        <v xml:space="preserve">  </v>
      </c>
      <c r="K38" s="185" t="s">
        <v>33</v>
      </c>
      <c r="L38" s="867"/>
      <c r="M38" s="868"/>
      <c r="N38" s="868"/>
      <c r="O38" s="582" t="str">
        <f t="shared" si="1"/>
        <v xml:space="preserve">  </v>
      </c>
      <c r="P38" s="185" t="s">
        <v>33</v>
      </c>
      <c r="Q38" s="865">
        <v>4</v>
      </c>
      <c r="R38" s="865">
        <v>43</v>
      </c>
      <c r="S38" s="865">
        <v>53</v>
      </c>
      <c r="T38" s="583">
        <f t="shared" si="2"/>
        <v>0.81132075471698117</v>
      </c>
      <c r="U38" s="185" t="s">
        <v>33</v>
      </c>
      <c r="V38" s="867"/>
      <c r="W38" s="868"/>
      <c r="X38" s="868"/>
      <c r="Y38" s="585"/>
      <c r="Z38" s="185" t="s">
        <v>33</v>
      </c>
      <c r="AA38" s="182"/>
      <c r="AB38" s="183"/>
      <c r="AC38" s="183"/>
      <c r="AD38" s="586"/>
      <c r="AE38" s="55"/>
      <c r="AF38" s="55"/>
      <c r="AG38" s="55"/>
      <c r="AI38" s="57"/>
      <c r="AJ38" s="57"/>
    </row>
    <row r="39" spans="1:36">
      <c r="A39" s="187" t="s">
        <v>35</v>
      </c>
      <c r="B39" s="101">
        <v>13</v>
      </c>
      <c r="C39" s="99">
        <v>237</v>
      </c>
      <c r="D39" s="99">
        <v>284</v>
      </c>
      <c r="E39" s="584">
        <f t="shared" si="3"/>
        <v>0.83450704225352113</v>
      </c>
      <c r="F39" s="187" t="s">
        <v>35</v>
      </c>
      <c r="G39" s="865">
        <v>2</v>
      </c>
      <c r="H39" s="865">
        <v>38</v>
      </c>
      <c r="I39" s="865">
        <v>44</v>
      </c>
      <c r="J39" s="581">
        <f t="shared" si="0"/>
        <v>0.86363636363636365</v>
      </c>
      <c r="K39" s="187" t="s">
        <v>35</v>
      </c>
      <c r="L39" s="867">
        <v>8</v>
      </c>
      <c r="M39" s="868">
        <v>146</v>
      </c>
      <c r="N39" s="868">
        <v>174</v>
      </c>
      <c r="O39" s="582">
        <f t="shared" si="1"/>
        <v>0.83908045977011492</v>
      </c>
      <c r="P39" s="187" t="s">
        <v>35</v>
      </c>
      <c r="Q39" s="865">
        <v>3</v>
      </c>
      <c r="R39" s="865">
        <v>53</v>
      </c>
      <c r="S39" s="865">
        <v>66</v>
      </c>
      <c r="T39" s="583">
        <f t="shared" si="2"/>
        <v>0.80303030303030298</v>
      </c>
      <c r="U39" s="187" t="s">
        <v>35</v>
      </c>
      <c r="V39" s="867"/>
      <c r="W39" s="868"/>
      <c r="X39" s="868"/>
      <c r="Y39" s="585"/>
      <c r="Z39" s="187" t="s">
        <v>35</v>
      </c>
      <c r="AA39" s="182"/>
      <c r="AB39" s="183"/>
      <c r="AC39" s="183"/>
      <c r="AD39" s="586"/>
      <c r="AE39" s="55"/>
      <c r="AF39" s="55"/>
      <c r="AG39" s="55"/>
      <c r="AI39" s="57"/>
      <c r="AJ39" s="57"/>
    </row>
    <row r="40" spans="1:36">
      <c r="A40" s="185" t="s">
        <v>36</v>
      </c>
      <c r="B40" s="98">
        <v>35</v>
      </c>
      <c r="C40" s="99">
        <v>549</v>
      </c>
      <c r="D40" s="99">
        <v>593</v>
      </c>
      <c r="E40" s="584">
        <f t="shared" si="3"/>
        <v>0.92580101180438445</v>
      </c>
      <c r="F40" s="185" t="s">
        <v>36</v>
      </c>
      <c r="G40" s="865">
        <v>2</v>
      </c>
      <c r="H40" s="865">
        <v>47</v>
      </c>
      <c r="I40" s="865">
        <v>48</v>
      </c>
      <c r="J40" s="581">
        <f t="shared" si="0"/>
        <v>0.97916666666666663</v>
      </c>
      <c r="K40" s="185" t="s">
        <v>36</v>
      </c>
      <c r="L40" s="867">
        <v>24</v>
      </c>
      <c r="M40" s="868">
        <v>392</v>
      </c>
      <c r="N40" s="868">
        <v>413</v>
      </c>
      <c r="O40" s="582">
        <f t="shared" si="1"/>
        <v>0.94915254237288138</v>
      </c>
      <c r="P40" s="185" t="s">
        <v>36</v>
      </c>
      <c r="Q40" s="865">
        <v>9</v>
      </c>
      <c r="R40" s="865">
        <v>110</v>
      </c>
      <c r="S40" s="865">
        <v>132</v>
      </c>
      <c r="T40" s="583">
        <f t="shared" si="2"/>
        <v>0.83333333333333337</v>
      </c>
      <c r="U40" s="185" t="s">
        <v>36</v>
      </c>
      <c r="V40" s="867"/>
      <c r="W40" s="868"/>
      <c r="X40" s="868"/>
      <c r="Y40" s="585"/>
      <c r="Z40" s="185" t="s">
        <v>36</v>
      </c>
      <c r="AA40" s="182"/>
      <c r="AB40" s="183"/>
      <c r="AC40" s="183"/>
      <c r="AD40" s="586"/>
      <c r="AE40" s="55"/>
      <c r="AF40" s="55"/>
      <c r="AG40" s="55"/>
      <c r="AI40" s="57"/>
      <c r="AJ40" s="57"/>
    </row>
    <row r="41" spans="1:36">
      <c r="A41" s="185" t="s">
        <v>37</v>
      </c>
      <c r="B41" s="98">
        <v>14</v>
      </c>
      <c r="C41" s="99">
        <v>281</v>
      </c>
      <c r="D41" s="99">
        <v>298</v>
      </c>
      <c r="E41" s="584">
        <f t="shared" si="3"/>
        <v>0.94295302013422821</v>
      </c>
      <c r="F41" s="185" t="s">
        <v>37</v>
      </c>
      <c r="G41" s="865">
        <v>4</v>
      </c>
      <c r="H41" s="865">
        <v>85</v>
      </c>
      <c r="I41" s="865">
        <v>88</v>
      </c>
      <c r="J41" s="581">
        <f t="shared" si="0"/>
        <v>0.96590909090909094</v>
      </c>
      <c r="K41" s="185" t="s">
        <v>37</v>
      </c>
      <c r="L41" s="867">
        <v>9</v>
      </c>
      <c r="M41" s="868">
        <v>177</v>
      </c>
      <c r="N41" s="868">
        <v>188</v>
      </c>
      <c r="O41" s="582">
        <f t="shared" si="1"/>
        <v>0.94148936170212771</v>
      </c>
      <c r="P41" s="185" t="s">
        <v>37</v>
      </c>
      <c r="Q41" s="865">
        <v>1</v>
      </c>
      <c r="R41" s="865">
        <v>19</v>
      </c>
      <c r="S41" s="865">
        <v>22</v>
      </c>
      <c r="T41" s="583">
        <f t="shared" si="2"/>
        <v>0.86363636363636365</v>
      </c>
      <c r="U41" s="185" t="s">
        <v>37</v>
      </c>
      <c r="V41" s="867"/>
      <c r="W41" s="868"/>
      <c r="X41" s="868"/>
      <c r="Y41" s="585"/>
      <c r="Z41" s="185" t="s">
        <v>37</v>
      </c>
      <c r="AA41" s="182"/>
      <c r="AB41" s="183"/>
      <c r="AC41" s="183"/>
      <c r="AD41" s="586"/>
      <c r="AE41" s="55"/>
      <c r="AF41" s="55"/>
      <c r="AG41" s="55"/>
      <c r="AI41" s="57"/>
      <c r="AJ41" s="57"/>
    </row>
    <row r="42" spans="1:36">
      <c r="A42" s="185" t="s">
        <v>38</v>
      </c>
      <c r="B42" s="98">
        <v>8</v>
      </c>
      <c r="C42" s="99">
        <v>173</v>
      </c>
      <c r="D42" s="99">
        <v>192</v>
      </c>
      <c r="E42" s="584">
        <f t="shared" si="3"/>
        <v>0.90104166666666663</v>
      </c>
      <c r="F42" s="185" t="s">
        <v>38</v>
      </c>
      <c r="G42" s="865"/>
      <c r="H42" s="865"/>
      <c r="I42" s="865"/>
      <c r="J42" s="581"/>
      <c r="K42" s="185" t="s">
        <v>38</v>
      </c>
      <c r="L42" s="867">
        <v>6</v>
      </c>
      <c r="M42" s="868">
        <v>127</v>
      </c>
      <c r="N42" s="868">
        <v>144</v>
      </c>
      <c r="O42" s="582">
        <f t="shared" si="1"/>
        <v>0.88194444444444442</v>
      </c>
      <c r="P42" s="185" t="s">
        <v>38</v>
      </c>
      <c r="Q42" s="865">
        <v>2</v>
      </c>
      <c r="R42" s="865">
        <v>46</v>
      </c>
      <c r="S42" s="865">
        <v>48</v>
      </c>
      <c r="T42" s="583">
        <f t="shared" si="2"/>
        <v>0.95833333333333337</v>
      </c>
      <c r="U42" s="185" t="s">
        <v>38</v>
      </c>
      <c r="V42" s="867"/>
      <c r="W42" s="868"/>
      <c r="X42" s="868"/>
      <c r="Y42" s="585"/>
      <c r="Z42" s="185" t="s">
        <v>38</v>
      </c>
      <c r="AA42" s="182"/>
      <c r="AB42" s="183"/>
      <c r="AC42" s="183"/>
      <c r="AD42" s="586"/>
      <c r="AE42" s="55"/>
      <c r="AF42" s="55"/>
      <c r="AG42" s="55"/>
      <c r="AI42" s="57"/>
      <c r="AJ42" s="57"/>
    </row>
    <row r="43" spans="1:36">
      <c r="A43" s="185" t="s">
        <v>39</v>
      </c>
      <c r="B43" s="98">
        <v>3</v>
      </c>
      <c r="C43" s="99">
        <v>43</v>
      </c>
      <c r="D43" s="99">
        <v>51</v>
      </c>
      <c r="E43" s="584">
        <f t="shared" si="3"/>
        <v>0.84313725490196079</v>
      </c>
      <c r="F43" s="185" t="s">
        <v>39</v>
      </c>
      <c r="G43" s="865"/>
      <c r="H43" s="865"/>
      <c r="I43" s="865"/>
      <c r="J43" s="581" t="str">
        <f t="shared" si="0"/>
        <v xml:space="preserve">  </v>
      </c>
      <c r="K43" s="185" t="s">
        <v>39</v>
      </c>
      <c r="L43" s="867">
        <v>3</v>
      </c>
      <c r="M43" s="868">
        <v>43</v>
      </c>
      <c r="N43" s="868">
        <v>51</v>
      </c>
      <c r="O43" s="582">
        <f t="shared" si="1"/>
        <v>0.84313725490196079</v>
      </c>
      <c r="P43" s="185" t="s">
        <v>39</v>
      </c>
      <c r="Q43" s="865"/>
      <c r="R43" s="865"/>
      <c r="S43" s="865"/>
      <c r="T43" s="583"/>
      <c r="U43" s="185" t="s">
        <v>39</v>
      </c>
      <c r="V43" s="867"/>
      <c r="W43" s="868"/>
      <c r="X43" s="868"/>
      <c r="Y43" s="585"/>
      <c r="Z43" s="185" t="s">
        <v>39</v>
      </c>
      <c r="AA43" s="182"/>
      <c r="AB43" s="183"/>
      <c r="AC43" s="183"/>
      <c r="AD43" s="586"/>
      <c r="AE43" s="55"/>
      <c r="AF43" s="55"/>
      <c r="AG43" s="55"/>
      <c r="AI43" s="57"/>
      <c r="AJ43" s="57"/>
    </row>
    <row r="44" spans="1:36">
      <c r="A44" s="185" t="s">
        <v>40</v>
      </c>
      <c r="B44" s="98">
        <v>3</v>
      </c>
      <c r="C44" s="99">
        <v>58</v>
      </c>
      <c r="D44" s="99">
        <v>70</v>
      </c>
      <c r="E44" s="584">
        <f t="shared" si="3"/>
        <v>0.82857142857142863</v>
      </c>
      <c r="F44" s="185" t="s">
        <v>40</v>
      </c>
      <c r="G44" s="865"/>
      <c r="H44" s="865"/>
      <c r="I44" s="865"/>
      <c r="J44" s="581" t="str">
        <f t="shared" si="0"/>
        <v xml:space="preserve">  </v>
      </c>
      <c r="K44" s="185" t="s">
        <v>40</v>
      </c>
      <c r="L44" s="867">
        <v>1</v>
      </c>
      <c r="M44" s="868">
        <v>23</v>
      </c>
      <c r="N44" s="868">
        <v>23</v>
      </c>
      <c r="O44" s="582">
        <f t="shared" si="1"/>
        <v>1</v>
      </c>
      <c r="P44" s="185" t="s">
        <v>40</v>
      </c>
      <c r="Q44" s="865">
        <v>2</v>
      </c>
      <c r="R44" s="865">
        <v>35</v>
      </c>
      <c r="S44" s="865">
        <v>47</v>
      </c>
      <c r="T44" s="583">
        <f t="shared" si="2"/>
        <v>0.74468085106382975</v>
      </c>
      <c r="U44" s="185" t="s">
        <v>40</v>
      </c>
      <c r="V44" s="867"/>
      <c r="W44" s="868"/>
      <c r="X44" s="868"/>
      <c r="Y44" s="585"/>
      <c r="Z44" s="185" t="s">
        <v>40</v>
      </c>
      <c r="AA44" s="182"/>
      <c r="AB44" s="183"/>
      <c r="AC44" s="183"/>
      <c r="AD44" s="586"/>
      <c r="AE44" s="55"/>
      <c r="AF44" s="55"/>
      <c r="AG44" s="55"/>
      <c r="AI44" s="57"/>
      <c r="AJ44" s="57"/>
    </row>
    <row r="45" spans="1:36">
      <c r="A45" s="185" t="s">
        <v>41</v>
      </c>
      <c r="B45" s="98">
        <f>G45+L45+Q45+V45+AA45</f>
        <v>1</v>
      </c>
      <c r="C45" s="99">
        <v>21</v>
      </c>
      <c r="D45" s="99">
        <v>25</v>
      </c>
      <c r="E45" s="584">
        <f t="shared" si="3"/>
        <v>0.84</v>
      </c>
      <c r="F45" s="185" t="s">
        <v>41</v>
      </c>
      <c r="G45" s="865"/>
      <c r="H45" s="865"/>
      <c r="I45" s="865"/>
      <c r="J45" s="581" t="str">
        <f t="shared" si="0"/>
        <v xml:space="preserve">  </v>
      </c>
      <c r="K45" s="185" t="s">
        <v>41</v>
      </c>
      <c r="L45" s="867">
        <v>1</v>
      </c>
      <c r="M45" s="868">
        <v>21</v>
      </c>
      <c r="N45" s="868">
        <v>25</v>
      </c>
      <c r="O45" s="582">
        <f t="shared" si="1"/>
        <v>0.84</v>
      </c>
      <c r="P45" s="185" t="s">
        <v>41</v>
      </c>
      <c r="Q45" s="865"/>
      <c r="R45" s="865"/>
      <c r="S45" s="865"/>
      <c r="T45" s="583"/>
      <c r="U45" s="185" t="s">
        <v>41</v>
      </c>
      <c r="V45" s="867"/>
      <c r="W45" s="868"/>
      <c r="X45" s="868"/>
      <c r="Y45" s="585"/>
      <c r="Z45" s="185" t="s">
        <v>41</v>
      </c>
      <c r="AA45" s="182"/>
      <c r="AB45" s="183"/>
      <c r="AC45" s="183"/>
      <c r="AD45" s="586"/>
      <c r="AE45" s="55"/>
      <c r="AF45" s="55"/>
      <c r="AG45" s="55"/>
      <c r="AI45" s="57"/>
      <c r="AJ45" s="57"/>
    </row>
    <row r="46" spans="1:36">
      <c r="A46" s="185" t="s">
        <v>42</v>
      </c>
      <c r="B46" s="98">
        <v>1</v>
      </c>
      <c r="C46" s="99">
        <v>7</v>
      </c>
      <c r="D46" s="99">
        <v>8</v>
      </c>
      <c r="E46" s="584">
        <f t="shared" si="3"/>
        <v>0.875</v>
      </c>
      <c r="F46" s="185" t="s">
        <v>42</v>
      </c>
      <c r="G46" s="865"/>
      <c r="H46" s="865"/>
      <c r="I46" s="865"/>
      <c r="J46" s="581"/>
      <c r="K46" s="185" t="s">
        <v>42</v>
      </c>
      <c r="L46" s="867">
        <v>1</v>
      </c>
      <c r="M46" s="868">
        <v>7</v>
      </c>
      <c r="N46" s="868">
        <v>8</v>
      </c>
      <c r="O46" s="582">
        <f t="shared" si="1"/>
        <v>0.875</v>
      </c>
      <c r="P46" s="185" t="s">
        <v>42</v>
      </c>
      <c r="Q46" s="865"/>
      <c r="R46" s="865"/>
      <c r="S46" s="865"/>
      <c r="T46" s="583"/>
      <c r="U46" s="185" t="s">
        <v>42</v>
      </c>
      <c r="V46" s="867"/>
      <c r="W46" s="868"/>
      <c r="X46" s="868"/>
      <c r="Y46" s="585"/>
      <c r="Z46" s="185" t="s">
        <v>42</v>
      </c>
      <c r="AA46" s="182"/>
      <c r="AB46" s="183"/>
      <c r="AC46" s="183"/>
      <c r="AD46" s="586"/>
      <c r="AE46" s="55"/>
      <c r="AF46" s="55"/>
      <c r="AG46" s="55"/>
      <c r="AI46" s="57"/>
      <c r="AJ46" s="57"/>
    </row>
    <row r="47" spans="1:36">
      <c r="A47" s="185" t="s">
        <v>43</v>
      </c>
      <c r="B47" s="98">
        <v>5</v>
      </c>
      <c r="C47" s="99">
        <v>77</v>
      </c>
      <c r="D47" s="99">
        <v>105</v>
      </c>
      <c r="E47" s="584">
        <f t="shared" si="3"/>
        <v>0.73333333333333328</v>
      </c>
      <c r="F47" s="185" t="s">
        <v>43</v>
      </c>
      <c r="G47" s="865"/>
      <c r="H47" s="865"/>
      <c r="I47" s="865"/>
      <c r="J47" s="581" t="str">
        <f t="shared" si="0"/>
        <v xml:space="preserve">  </v>
      </c>
      <c r="K47" s="185" t="s">
        <v>43</v>
      </c>
      <c r="L47" s="867"/>
      <c r="M47" s="868"/>
      <c r="N47" s="868"/>
      <c r="O47" s="582" t="str">
        <f t="shared" si="1"/>
        <v xml:space="preserve">  </v>
      </c>
      <c r="P47" s="185" t="s">
        <v>43</v>
      </c>
      <c r="Q47" s="865"/>
      <c r="R47" s="865"/>
      <c r="S47" s="865"/>
      <c r="T47" s="583"/>
      <c r="U47" s="185" t="s">
        <v>43</v>
      </c>
      <c r="V47" s="867">
        <v>5</v>
      </c>
      <c r="W47" s="868">
        <v>77</v>
      </c>
      <c r="X47" s="868">
        <v>105</v>
      </c>
      <c r="Y47" s="585">
        <f>IF(AND(W47&gt;0,X47&gt;0),W47/X47,"  ")</f>
        <v>0.73333333333333328</v>
      </c>
      <c r="Z47" s="185" t="s">
        <v>43</v>
      </c>
      <c r="AA47" s="182"/>
      <c r="AB47" s="183"/>
      <c r="AC47" s="183"/>
      <c r="AD47" s="586"/>
      <c r="AE47" s="55"/>
      <c r="AF47" s="55"/>
      <c r="AG47" s="55"/>
      <c r="AI47" s="57"/>
      <c r="AJ47" s="57"/>
    </row>
    <row r="48" spans="1:36">
      <c r="A48" s="185" t="s">
        <v>44</v>
      </c>
      <c r="B48" s="98">
        <v>66</v>
      </c>
      <c r="C48" s="99">
        <v>1370</v>
      </c>
      <c r="D48" s="99">
        <v>1594</v>
      </c>
      <c r="E48" s="584">
        <f t="shared" si="3"/>
        <v>0.85947302383939772</v>
      </c>
      <c r="F48" s="185" t="s">
        <v>44</v>
      </c>
      <c r="G48" s="865">
        <v>22</v>
      </c>
      <c r="H48" s="865">
        <v>426</v>
      </c>
      <c r="I48" s="865">
        <v>521</v>
      </c>
      <c r="J48" s="581">
        <f t="shared" si="0"/>
        <v>0.81765834932821502</v>
      </c>
      <c r="K48" s="185" t="s">
        <v>44</v>
      </c>
      <c r="L48" s="867">
        <v>36</v>
      </c>
      <c r="M48" s="868">
        <v>763</v>
      </c>
      <c r="N48" s="868">
        <v>873</v>
      </c>
      <c r="O48" s="582">
        <f t="shared" si="1"/>
        <v>0.87399770904925544</v>
      </c>
      <c r="P48" s="185" t="s">
        <v>44</v>
      </c>
      <c r="Q48" s="865">
        <v>8</v>
      </c>
      <c r="R48" s="865">
        <v>181</v>
      </c>
      <c r="S48" s="865">
        <v>200</v>
      </c>
      <c r="T48" s="583">
        <f t="shared" si="2"/>
        <v>0.90500000000000003</v>
      </c>
      <c r="U48" s="185" t="s">
        <v>44</v>
      </c>
      <c r="V48" s="867"/>
      <c r="W48" s="868"/>
      <c r="X48" s="868"/>
      <c r="Y48" s="585"/>
      <c r="Z48" s="185" t="s">
        <v>44</v>
      </c>
      <c r="AA48" s="182"/>
      <c r="AB48" s="183"/>
      <c r="AC48" s="183"/>
      <c r="AD48" s="586"/>
      <c r="AE48" s="55"/>
      <c r="AF48" s="55"/>
      <c r="AG48" s="55"/>
      <c r="AI48" s="57"/>
      <c r="AJ48" s="57"/>
    </row>
    <row r="49" spans="1:36">
      <c r="A49" s="185" t="s">
        <v>45</v>
      </c>
      <c r="B49" s="98">
        <v>90</v>
      </c>
      <c r="C49" s="99">
        <v>1625</v>
      </c>
      <c r="D49" s="99">
        <v>2087</v>
      </c>
      <c r="E49" s="584">
        <f t="shared" si="3"/>
        <v>0.77862961188308577</v>
      </c>
      <c r="F49" s="185" t="s">
        <v>45</v>
      </c>
      <c r="G49" s="865">
        <v>22</v>
      </c>
      <c r="H49" s="865">
        <v>365</v>
      </c>
      <c r="I49" s="865">
        <v>445</v>
      </c>
      <c r="J49" s="581">
        <f t="shared" si="0"/>
        <v>0.8202247191011236</v>
      </c>
      <c r="K49" s="185" t="s">
        <v>45</v>
      </c>
      <c r="L49" s="867">
        <v>32</v>
      </c>
      <c r="M49" s="868">
        <v>657</v>
      </c>
      <c r="N49" s="868">
        <v>804</v>
      </c>
      <c r="O49" s="582">
        <f t="shared" si="1"/>
        <v>0.81716417910447758</v>
      </c>
      <c r="P49" s="185" t="s">
        <v>45</v>
      </c>
      <c r="Q49" s="865">
        <v>14</v>
      </c>
      <c r="R49" s="865">
        <v>216</v>
      </c>
      <c r="S49" s="865">
        <v>324</v>
      </c>
      <c r="T49" s="583">
        <f t="shared" si="2"/>
        <v>0.66666666666666663</v>
      </c>
      <c r="U49" s="185" t="s">
        <v>45</v>
      </c>
      <c r="V49" s="867">
        <v>22</v>
      </c>
      <c r="W49" s="868">
        <v>387</v>
      </c>
      <c r="X49" s="868">
        <v>514</v>
      </c>
      <c r="Y49" s="585">
        <f t="shared" ref="Y49:Y59" si="5">IF(AND(W49&gt;0,X49&gt;0),W49/X49,"  ")</f>
        <v>0.75291828793774318</v>
      </c>
      <c r="Z49" s="185" t="s">
        <v>45</v>
      </c>
      <c r="AA49" s="182"/>
      <c r="AB49" s="183"/>
      <c r="AC49" s="183"/>
      <c r="AD49" s="586"/>
      <c r="AE49" s="55"/>
      <c r="AF49" s="55"/>
      <c r="AG49" s="55"/>
      <c r="AI49" s="57"/>
      <c r="AJ49" s="57"/>
    </row>
    <row r="50" spans="1:36">
      <c r="A50" s="185" t="s">
        <v>46</v>
      </c>
      <c r="B50" s="98">
        <v>5</v>
      </c>
      <c r="C50" s="99">
        <v>109</v>
      </c>
      <c r="D50" s="99">
        <v>132</v>
      </c>
      <c r="E50" s="584">
        <f t="shared" si="3"/>
        <v>0.8257575757575758</v>
      </c>
      <c r="F50" s="185" t="s">
        <v>46</v>
      </c>
      <c r="G50" s="865"/>
      <c r="H50" s="865"/>
      <c r="I50" s="865"/>
      <c r="J50" s="581" t="str">
        <f t="shared" si="0"/>
        <v xml:space="preserve">  </v>
      </c>
      <c r="K50" s="185" t="s">
        <v>46</v>
      </c>
      <c r="L50" s="867">
        <v>5</v>
      </c>
      <c r="M50" s="868">
        <v>109</v>
      </c>
      <c r="N50" s="868">
        <v>132</v>
      </c>
      <c r="O50" s="582">
        <f t="shared" si="1"/>
        <v>0.8257575757575758</v>
      </c>
      <c r="P50" s="185" t="s">
        <v>46</v>
      </c>
      <c r="Q50" s="865"/>
      <c r="R50" s="865"/>
      <c r="S50" s="865"/>
      <c r="T50" s="583"/>
      <c r="U50" s="185" t="s">
        <v>46</v>
      </c>
      <c r="V50" s="867"/>
      <c r="W50" s="868"/>
      <c r="X50" s="868"/>
      <c r="Y50" s="585" t="str">
        <f t="shared" si="5"/>
        <v xml:space="preserve">  </v>
      </c>
      <c r="Z50" s="185" t="s">
        <v>46</v>
      </c>
      <c r="AA50" s="182"/>
      <c r="AB50" s="183"/>
      <c r="AC50" s="183"/>
      <c r="AD50" s="586"/>
      <c r="AE50" s="55"/>
      <c r="AF50" s="55"/>
      <c r="AG50" s="55"/>
      <c r="AI50" s="57"/>
      <c r="AJ50" s="57"/>
    </row>
    <row r="51" spans="1:36">
      <c r="A51" s="185" t="s">
        <v>47</v>
      </c>
      <c r="B51" s="98">
        <f>G51+L51+Q51+V51+AA51</f>
        <v>1</v>
      </c>
      <c r="C51" s="99">
        <v>3</v>
      </c>
      <c r="D51" s="99">
        <v>8</v>
      </c>
      <c r="E51" s="584">
        <f t="shared" si="3"/>
        <v>0.375</v>
      </c>
      <c r="F51" s="185" t="s">
        <v>47</v>
      </c>
      <c r="G51" s="865">
        <v>1</v>
      </c>
      <c r="H51" s="865">
        <v>3</v>
      </c>
      <c r="I51" s="865">
        <v>8</v>
      </c>
      <c r="J51" s="581">
        <f t="shared" si="0"/>
        <v>0.375</v>
      </c>
      <c r="K51" s="185" t="s">
        <v>47</v>
      </c>
      <c r="L51" s="867"/>
      <c r="M51" s="868"/>
      <c r="N51" s="868"/>
      <c r="O51" s="582"/>
      <c r="P51" s="185" t="s">
        <v>47</v>
      </c>
      <c r="Q51" s="865"/>
      <c r="R51" s="865"/>
      <c r="S51" s="865"/>
      <c r="T51" s="583"/>
      <c r="U51" s="185" t="s">
        <v>47</v>
      </c>
      <c r="V51" s="867"/>
      <c r="W51" s="868"/>
      <c r="X51" s="868"/>
      <c r="Y51" s="585" t="str">
        <f t="shared" si="5"/>
        <v xml:space="preserve">  </v>
      </c>
      <c r="Z51" s="185" t="s">
        <v>47</v>
      </c>
      <c r="AA51" s="182"/>
      <c r="AB51" s="183"/>
      <c r="AC51" s="183"/>
      <c r="AD51" s="586"/>
      <c r="AE51" s="55"/>
      <c r="AF51" s="55"/>
      <c r="AG51" s="55"/>
      <c r="AI51" s="57"/>
      <c r="AJ51" s="57"/>
    </row>
    <row r="52" spans="1:36" ht="15" customHeight="1">
      <c r="A52" s="185" t="s">
        <v>48</v>
      </c>
      <c r="B52" s="98">
        <f>G52+L52+Q52+V52+AA52</f>
        <v>0</v>
      </c>
      <c r="C52" s="99">
        <f>H52+M52+R52+W52+AB52</f>
        <v>0</v>
      </c>
      <c r="D52" s="99">
        <f>I52+N52+S52+X52+AC52</f>
        <v>0</v>
      </c>
      <c r="E52" s="584" t="str">
        <f t="shared" si="3"/>
        <v xml:space="preserve">  </v>
      </c>
      <c r="F52" s="185" t="s">
        <v>48</v>
      </c>
      <c r="G52" s="865"/>
      <c r="H52" s="865"/>
      <c r="I52" s="865"/>
      <c r="J52" s="581" t="str">
        <f t="shared" si="0"/>
        <v xml:space="preserve">  </v>
      </c>
      <c r="K52" s="185" t="s">
        <v>48</v>
      </c>
      <c r="L52" s="867"/>
      <c r="M52" s="868"/>
      <c r="N52" s="868"/>
      <c r="O52" s="582" t="str">
        <f t="shared" si="1"/>
        <v xml:space="preserve">  </v>
      </c>
      <c r="P52" s="185" t="s">
        <v>48</v>
      </c>
      <c r="Q52" s="865"/>
      <c r="R52" s="865"/>
      <c r="S52" s="865"/>
      <c r="T52" s="583"/>
      <c r="U52" s="185" t="s">
        <v>48</v>
      </c>
      <c r="V52" s="867"/>
      <c r="W52" s="868"/>
      <c r="X52" s="868"/>
      <c r="Y52" s="585" t="str">
        <f t="shared" si="5"/>
        <v xml:space="preserve">  </v>
      </c>
      <c r="Z52" s="185" t="s">
        <v>48</v>
      </c>
      <c r="AA52" s="182"/>
      <c r="AB52" s="183"/>
      <c r="AC52" s="183"/>
      <c r="AD52" s="586"/>
      <c r="AE52" s="55"/>
      <c r="AF52" s="55"/>
      <c r="AG52" s="55"/>
      <c r="AI52" s="57"/>
      <c r="AJ52" s="57"/>
    </row>
    <row r="53" spans="1:36" ht="15" customHeight="1">
      <c r="A53" s="185" t="s">
        <v>48</v>
      </c>
      <c r="B53" s="98">
        <v>1</v>
      </c>
      <c r="C53" s="99">
        <v>6</v>
      </c>
      <c r="D53" s="99">
        <v>20</v>
      </c>
      <c r="E53" s="584">
        <f>IF(AND(C53&gt;0,D53&gt;0),C53/D53,"  ")</f>
        <v>0.3</v>
      </c>
      <c r="F53" s="185" t="s">
        <v>48</v>
      </c>
      <c r="G53" s="865"/>
      <c r="H53" s="865"/>
      <c r="I53" s="865"/>
      <c r="J53" s="581"/>
      <c r="K53" s="185" t="s">
        <v>48</v>
      </c>
      <c r="L53" s="867"/>
      <c r="M53" s="868"/>
      <c r="N53" s="868"/>
      <c r="O53" s="582"/>
      <c r="P53" s="185" t="s">
        <v>48</v>
      </c>
      <c r="Q53" s="865">
        <v>1</v>
      </c>
      <c r="R53" s="865">
        <v>6</v>
      </c>
      <c r="S53" s="865">
        <v>20</v>
      </c>
      <c r="T53" s="583">
        <f t="shared" ref="T53" si="6">IF(AND(R53&gt;0,S53&gt;0),R53/S53,"  ")</f>
        <v>0.3</v>
      </c>
      <c r="U53" s="185" t="s">
        <v>48</v>
      </c>
      <c r="V53" s="867"/>
      <c r="W53" s="868"/>
      <c r="X53" s="868"/>
      <c r="Y53" s="585"/>
      <c r="Z53" s="185" t="s">
        <v>48</v>
      </c>
      <c r="AA53" s="182"/>
      <c r="AB53" s="183"/>
      <c r="AC53" s="183"/>
      <c r="AD53" s="586"/>
      <c r="AE53" s="55"/>
      <c r="AF53" s="55"/>
      <c r="AG53" s="55"/>
      <c r="AI53" s="57"/>
      <c r="AJ53" s="57"/>
    </row>
    <row r="54" spans="1:36">
      <c r="A54" s="185" t="s">
        <v>49</v>
      </c>
      <c r="B54" s="98">
        <v>11</v>
      </c>
      <c r="C54" s="99">
        <v>150</v>
      </c>
      <c r="D54" s="99">
        <v>187</v>
      </c>
      <c r="E54" s="584">
        <f t="shared" si="3"/>
        <v>0.80213903743315507</v>
      </c>
      <c r="F54" s="185" t="s">
        <v>49</v>
      </c>
      <c r="G54" s="865"/>
      <c r="H54" s="865"/>
      <c r="I54" s="865"/>
      <c r="J54" s="581" t="str">
        <f t="shared" si="0"/>
        <v xml:space="preserve">  </v>
      </c>
      <c r="K54" s="185" t="s">
        <v>49</v>
      </c>
      <c r="L54" s="867">
        <v>11</v>
      </c>
      <c r="M54" s="868">
        <v>150</v>
      </c>
      <c r="N54" s="868">
        <v>187</v>
      </c>
      <c r="O54" s="582">
        <f t="shared" si="1"/>
        <v>0.80213903743315507</v>
      </c>
      <c r="P54" s="185" t="s">
        <v>49</v>
      </c>
      <c r="Q54" s="865"/>
      <c r="R54" s="865"/>
      <c r="S54" s="865"/>
      <c r="T54" s="583"/>
      <c r="U54" s="185" t="s">
        <v>49</v>
      </c>
      <c r="V54" s="867"/>
      <c r="W54" s="868"/>
      <c r="X54" s="868"/>
      <c r="Y54" s="585" t="str">
        <f t="shared" si="5"/>
        <v xml:space="preserve">  </v>
      </c>
      <c r="Z54" s="185" t="s">
        <v>49</v>
      </c>
      <c r="AA54" s="182"/>
      <c r="AB54" s="183"/>
      <c r="AC54" s="183"/>
      <c r="AD54" s="586"/>
      <c r="AE54" s="55"/>
      <c r="AF54" s="55"/>
      <c r="AG54" s="55"/>
      <c r="AI54" s="57"/>
      <c r="AJ54" s="57"/>
    </row>
    <row r="55" spans="1:36">
      <c r="A55" s="185" t="s">
        <v>50</v>
      </c>
      <c r="B55" s="98">
        <v>41</v>
      </c>
      <c r="C55" s="99">
        <v>771</v>
      </c>
      <c r="D55" s="99">
        <v>902</v>
      </c>
      <c r="E55" s="584">
        <f t="shared" si="3"/>
        <v>0.85476718403547669</v>
      </c>
      <c r="F55" s="185" t="s">
        <v>50</v>
      </c>
      <c r="G55" s="865">
        <v>12</v>
      </c>
      <c r="H55" s="865">
        <v>223</v>
      </c>
      <c r="I55" s="865">
        <v>264</v>
      </c>
      <c r="J55" s="581">
        <f>IF(AND(H55&gt;0,I55&gt;0),H55/I55,"  ")</f>
        <v>0.84469696969696972</v>
      </c>
      <c r="K55" s="185" t="s">
        <v>50</v>
      </c>
      <c r="L55" s="867">
        <v>16</v>
      </c>
      <c r="M55" s="868">
        <v>307</v>
      </c>
      <c r="N55" s="868">
        <v>352</v>
      </c>
      <c r="O55" s="582"/>
      <c r="P55" s="185" t="s">
        <v>50</v>
      </c>
      <c r="Q55" s="865">
        <v>13</v>
      </c>
      <c r="R55" s="865">
        <v>241</v>
      </c>
      <c r="S55" s="865">
        <v>286</v>
      </c>
      <c r="T55" s="583">
        <f t="shared" ref="T55" si="7">IF(AND(R55&gt;0,S55&gt;0),R55/S55,"  ")</f>
        <v>0.84265734265734271</v>
      </c>
      <c r="U55" s="185" t="s">
        <v>50</v>
      </c>
      <c r="V55" s="867"/>
      <c r="W55" s="868"/>
      <c r="X55" s="868"/>
      <c r="Y55" s="585"/>
      <c r="Z55" s="185" t="s">
        <v>50</v>
      </c>
      <c r="AA55" s="182"/>
      <c r="AB55" s="183"/>
      <c r="AC55" s="183"/>
      <c r="AD55" s="586"/>
      <c r="AE55" s="55"/>
      <c r="AF55" s="55"/>
      <c r="AG55" s="55"/>
      <c r="AI55" s="57"/>
      <c r="AJ55" s="57"/>
    </row>
    <row r="56" spans="1:36">
      <c r="A56" s="185" t="s">
        <v>51</v>
      </c>
      <c r="B56" s="98">
        <f>G56+L56+Q56+V56+AA56</f>
        <v>2</v>
      </c>
      <c r="C56" s="99">
        <v>34</v>
      </c>
      <c r="D56" s="99">
        <v>40</v>
      </c>
      <c r="E56" s="584">
        <f t="shared" si="3"/>
        <v>0.85</v>
      </c>
      <c r="F56" s="185" t="s">
        <v>51</v>
      </c>
      <c r="G56" s="865">
        <v>2</v>
      </c>
      <c r="H56" s="865">
        <v>34</v>
      </c>
      <c r="I56" s="865">
        <v>40</v>
      </c>
      <c r="J56" s="581">
        <f t="shared" si="0"/>
        <v>0.85</v>
      </c>
      <c r="K56" s="185" t="s">
        <v>51</v>
      </c>
      <c r="L56" s="867"/>
      <c r="M56" s="868"/>
      <c r="N56" s="868"/>
      <c r="O56" s="582"/>
      <c r="P56" s="185" t="s">
        <v>51</v>
      </c>
      <c r="Q56" s="865"/>
      <c r="R56" s="865"/>
      <c r="S56" s="865"/>
      <c r="T56" s="583"/>
      <c r="U56" s="185" t="s">
        <v>51</v>
      </c>
      <c r="V56" s="867"/>
      <c r="W56" s="868"/>
      <c r="X56" s="868"/>
      <c r="Y56" s="585" t="str">
        <f t="shared" si="5"/>
        <v xml:space="preserve">  </v>
      </c>
      <c r="Z56" s="185" t="s">
        <v>51</v>
      </c>
      <c r="AA56" s="182"/>
      <c r="AB56" s="183"/>
      <c r="AC56" s="183"/>
      <c r="AD56" s="586"/>
      <c r="AE56" s="55"/>
      <c r="AF56" s="55"/>
      <c r="AG56" s="55"/>
      <c r="AI56" s="57"/>
      <c r="AJ56" s="57"/>
    </row>
    <row r="57" spans="1:36">
      <c r="A57" s="185" t="s">
        <v>52</v>
      </c>
      <c r="B57" s="98">
        <v>3</v>
      </c>
      <c r="C57" s="99">
        <v>50</v>
      </c>
      <c r="D57" s="99">
        <v>66</v>
      </c>
      <c r="E57" s="584">
        <f t="shared" si="3"/>
        <v>0.75757575757575757</v>
      </c>
      <c r="F57" s="185" t="s">
        <v>52</v>
      </c>
      <c r="G57" s="865"/>
      <c r="H57" s="865"/>
      <c r="I57" s="865"/>
      <c r="J57" s="581" t="str">
        <f t="shared" si="0"/>
        <v xml:space="preserve">  </v>
      </c>
      <c r="K57" s="185" t="s">
        <v>52</v>
      </c>
      <c r="L57" s="867">
        <v>3</v>
      </c>
      <c r="M57" s="868">
        <v>50</v>
      </c>
      <c r="N57" s="868">
        <v>66</v>
      </c>
      <c r="O57" s="582">
        <f t="shared" si="1"/>
        <v>0.75757575757575757</v>
      </c>
      <c r="P57" s="185" t="s">
        <v>52</v>
      </c>
      <c r="Q57" s="865"/>
      <c r="R57" s="865"/>
      <c r="S57" s="865"/>
      <c r="T57" s="583"/>
      <c r="U57" s="185" t="s">
        <v>52</v>
      </c>
      <c r="V57" s="867"/>
      <c r="W57" s="868"/>
      <c r="X57" s="868"/>
      <c r="Y57" s="585" t="str">
        <f t="shared" si="5"/>
        <v xml:space="preserve">  </v>
      </c>
      <c r="Z57" s="185" t="s">
        <v>52</v>
      </c>
      <c r="AA57" s="182"/>
      <c r="AB57" s="183"/>
      <c r="AC57" s="183"/>
      <c r="AD57" s="586"/>
      <c r="AE57" s="55"/>
      <c r="AF57" s="55"/>
      <c r="AG57" s="55"/>
      <c r="AI57" s="57"/>
      <c r="AJ57" s="57"/>
    </row>
    <row r="58" spans="1:36">
      <c r="A58" s="185" t="s">
        <v>54</v>
      </c>
      <c r="B58" s="98">
        <f>G58+L58+Q58+V58+AA58</f>
        <v>1</v>
      </c>
      <c r="C58" s="99">
        <v>20</v>
      </c>
      <c r="D58" s="99">
        <v>22</v>
      </c>
      <c r="E58" s="584">
        <f t="shared" si="3"/>
        <v>0.90909090909090906</v>
      </c>
      <c r="F58" s="185" t="s">
        <v>54</v>
      </c>
      <c r="G58" s="865"/>
      <c r="H58" s="865"/>
      <c r="I58" s="865"/>
      <c r="J58" s="581" t="str">
        <f t="shared" si="0"/>
        <v xml:space="preserve">  </v>
      </c>
      <c r="K58" s="185" t="s">
        <v>54</v>
      </c>
      <c r="L58" s="867">
        <v>1</v>
      </c>
      <c r="M58" s="868">
        <v>20</v>
      </c>
      <c r="N58" s="868">
        <v>22</v>
      </c>
      <c r="O58" s="582">
        <f t="shared" si="1"/>
        <v>0.90909090909090906</v>
      </c>
      <c r="P58" s="185" t="s">
        <v>54</v>
      </c>
      <c r="Q58" s="865"/>
      <c r="R58" s="865"/>
      <c r="S58" s="865"/>
      <c r="T58" s="583"/>
      <c r="U58" s="185" t="s">
        <v>54</v>
      </c>
      <c r="V58" s="867"/>
      <c r="W58" s="868"/>
      <c r="X58" s="868"/>
      <c r="Y58" s="585" t="str">
        <f t="shared" si="5"/>
        <v xml:space="preserve">  </v>
      </c>
      <c r="Z58" s="185" t="s">
        <v>54</v>
      </c>
      <c r="AA58" s="182"/>
      <c r="AB58" s="183"/>
      <c r="AC58" s="183"/>
      <c r="AD58" s="586"/>
      <c r="AE58" s="55"/>
      <c r="AF58" s="55"/>
      <c r="AG58" s="55"/>
      <c r="AI58" s="57"/>
      <c r="AJ58" s="57"/>
    </row>
    <row r="59" spans="1:36">
      <c r="A59" s="185" t="s">
        <v>58</v>
      </c>
      <c r="B59" s="98">
        <v>4</v>
      </c>
      <c r="C59" s="99">
        <v>81</v>
      </c>
      <c r="D59" s="99">
        <v>94</v>
      </c>
      <c r="E59" s="584">
        <f t="shared" si="3"/>
        <v>0.86170212765957444</v>
      </c>
      <c r="F59" s="185" t="s">
        <v>58</v>
      </c>
      <c r="G59" s="865">
        <v>2</v>
      </c>
      <c r="H59" s="865">
        <v>35</v>
      </c>
      <c r="I59" s="865">
        <v>44</v>
      </c>
      <c r="J59" s="581">
        <f t="shared" si="0"/>
        <v>0.79545454545454541</v>
      </c>
      <c r="K59" s="185" t="s">
        <v>58</v>
      </c>
      <c r="L59" s="867">
        <v>2</v>
      </c>
      <c r="M59" s="868">
        <v>46</v>
      </c>
      <c r="N59" s="868">
        <v>50</v>
      </c>
      <c r="O59" s="582">
        <f t="shared" si="1"/>
        <v>0.92</v>
      </c>
      <c r="P59" s="185" t="s">
        <v>58</v>
      </c>
      <c r="Q59" s="865"/>
      <c r="R59" s="865"/>
      <c r="S59" s="865"/>
      <c r="T59" s="583"/>
      <c r="U59" s="185" t="s">
        <v>58</v>
      </c>
      <c r="V59" s="867"/>
      <c r="W59" s="868"/>
      <c r="X59" s="868"/>
      <c r="Y59" s="585" t="str">
        <f t="shared" si="5"/>
        <v xml:space="preserve">  </v>
      </c>
      <c r="Z59" s="185" t="s">
        <v>58</v>
      </c>
      <c r="AA59" s="182"/>
      <c r="AB59" s="183"/>
      <c r="AC59" s="183"/>
      <c r="AD59" s="586"/>
      <c r="AE59" s="55"/>
      <c r="AF59" s="55"/>
      <c r="AG59" s="55"/>
      <c r="AI59" s="57"/>
      <c r="AJ59" s="57"/>
    </row>
    <row r="60" spans="1:36">
      <c r="A60" s="185" t="s">
        <v>59</v>
      </c>
      <c r="B60" s="98">
        <v>8</v>
      </c>
      <c r="C60" s="99">
        <v>108</v>
      </c>
      <c r="D60" s="99">
        <v>156</v>
      </c>
      <c r="E60" s="584">
        <f t="shared" si="3"/>
        <v>0.69230769230769229</v>
      </c>
      <c r="F60" s="185" t="s">
        <v>59</v>
      </c>
      <c r="G60" s="865">
        <v>6</v>
      </c>
      <c r="H60" s="865">
        <v>82</v>
      </c>
      <c r="I60" s="865">
        <v>114</v>
      </c>
      <c r="J60" s="581">
        <f t="shared" si="0"/>
        <v>0.7192982456140351</v>
      </c>
      <c r="K60" s="185" t="s">
        <v>59</v>
      </c>
      <c r="L60" s="867">
        <v>1</v>
      </c>
      <c r="M60" s="868">
        <v>14</v>
      </c>
      <c r="N60" s="868">
        <v>18</v>
      </c>
      <c r="O60" s="582">
        <f t="shared" si="1"/>
        <v>0.77777777777777779</v>
      </c>
      <c r="P60" s="185" t="s">
        <v>59</v>
      </c>
      <c r="Q60" s="865">
        <v>1</v>
      </c>
      <c r="R60" s="865">
        <v>12</v>
      </c>
      <c r="S60" s="865">
        <v>24</v>
      </c>
      <c r="T60" s="583">
        <f t="shared" ref="T60:T91" si="8">IF(AND(R60&gt;0,S60&gt;0),R60/S60,"  ")</f>
        <v>0.5</v>
      </c>
      <c r="U60" s="185" t="s">
        <v>59</v>
      </c>
      <c r="V60" s="867"/>
      <c r="W60" s="868"/>
      <c r="X60" s="868"/>
      <c r="Y60" s="585"/>
      <c r="Z60" s="185" t="s">
        <v>59</v>
      </c>
      <c r="AA60" s="182"/>
      <c r="AB60" s="183"/>
      <c r="AC60" s="183"/>
      <c r="AD60" s="586"/>
      <c r="AE60" s="55"/>
      <c r="AF60" s="55"/>
      <c r="AG60" s="55"/>
      <c r="AI60" s="57"/>
      <c r="AJ60" s="57"/>
    </row>
    <row r="61" spans="1:36">
      <c r="A61" s="185" t="s">
        <v>60</v>
      </c>
      <c r="B61" s="98">
        <v>465</v>
      </c>
      <c r="C61" s="99">
        <v>10491</v>
      </c>
      <c r="D61" s="99">
        <v>12090</v>
      </c>
      <c r="E61" s="584">
        <f t="shared" si="3"/>
        <v>0.86774193548387102</v>
      </c>
      <c r="F61" s="185" t="s">
        <v>60</v>
      </c>
      <c r="G61" s="865">
        <v>112</v>
      </c>
      <c r="H61" s="865">
        <v>2312</v>
      </c>
      <c r="I61" s="865">
        <v>2780</v>
      </c>
      <c r="J61" s="581">
        <f t="shared" si="0"/>
        <v>0.83165467625899281</v>
      </c>
      <c r="K61" s="185" t="s">
        <v>60</v>
      </c>
      <c r="L61" s="867">
        <v>252</v>
      </c>
      <c r="M61" s="868">
        <v>6008</v>
      </c>
      <c r="N61" s="868">
        <v>6714</v>
      </c>
      <c r="O61" s="582">
        <f t="shared" si="1"/>
        <v>0.89484658921656246</v>
      </c>
      <c r="P61" s="185" t="s">
        <v>60</v>
      </c>
      <c r="Q61" s="865">
        <v>96</v>
      </c>
      <c r="R61" s="865">
        <v>2053</v>
      </c>
      <c r="S61" s="865">
        <v>2468</v>
      </c>
      <c r="T61" s="583">
        <f t="shared" si="8"/>
        <v>0.83184764991896276</v>
      </c>
      <c r="U61" s="185" t="s">
        <v>60</v>
      </c>
      <c r="V61" s="867">
        <v>5</v>
      </c>
      <c r="W61" s="868">
        <v>118</v>
      </c>
      <c r="X61" s="868">
        <v>128</v>
      </c>
      <c r="Y61" s="585">
        <f>IF(AND(W61&gt;0,X61&gt;0),W61/X61,"  ")</f>
        <v>0.921875</v>
      </c>
      <c r="Z61" s="185" t="s">
        <v>60</v>
      </c>
      <c r="AA61" s="182"/>
      <c r="AB61" s="183"/>
      <c r="AC61" s="183"/>
      <c r="AD61" s="586"/>
      <c r="AE61" s="55"/>
      <c r="AF61" s="55"/>
      <c r="AG61" s="55"/>
      <c r="AI61" s="57"/>
      <c r="AJ61" s="57"/>
    </row>
    <row r="62" spans="1:36">
      <c r="A62" s="185" t="s">
        <v>61</v>
      </c>
      <c r="B62" s="98">
        <v>9</v>
      </c>
      <c r="C62" s="99">
        <v>195</v>
      </c>
      <c r="D62" s="99">
        <v>237</v>
      </c>
      <c r="E62" s="584">
        <f t="shared" si="3"/>
        <v>0.82278481012658233</v>
      </c>
      <c r="F62" s="185" t="s">
        <v>61</v>
      </c>
      <c r="G62" s="865">
        <v>3</v>
      </c>
      <c r="H62" s="865">
        <v>63</v>
      </c>
      <c r="I62" s="865">
        <v>76</v>
      </c>
      <c r="J62" s="581">
        <f t="shared" si="0"/>
        <v>0.82894736842105265</v>
      </c>
      <c r="K62" s="185" t="s">
        <v>61</v>
      </c>
      <c r="L62" s="867">
        <v>3</v>
      </c>
      <c r="M62" s="868">
        <v>74</v>
      </c>
      <c r="N62" s="868">
        <v>81</v>
      </c>
      <c r="O62" s="582">
        <f t="shared" si="1"/>
        <v>0.9135802469135802</v>
      </c>
      <c r="P62" s="185" t="s">
        <v>61</v>
      </c>
      <c r="Q62" s="865">
        <v>2</v>
      </c>
      <c r="R62" s="865">
        <v>27</v>
      </c>
      <c r="S62" s="865">
        <v>50</v>
      </c>
      <c r="T62" s="583">
        <f t="shared" si="8"/>
        <v>0.54</v>
      </c>
      <c r="U62" s="185" t="s">
        <v>61</v>
      </c>
      <c r="V62" s="867">
        <v>1</v>
      </c>
      <c r="W62" s="868">
        <v>31</v>
      </c>
      <c r="X62" s="868">
        <v>30</v>
      </c>
      <c r="Y62" s="585">
        <f>IF(AND(W62&gt;0,X62&gt;0),W62/X62,"  ")</f>
        <v>1.0333333333333334</v>
      </c>
      <c r="Z62" s="185" t="s">
        <v>61</v>
      </c>
      <c r="AA62" s="182"/>
      <c r="AB62" s="183"/>
      <c r="AC62" s="183"/>
      <c r="AD62" s="586"/>
      <c r="AE62" s="55"/>
      <c r="AF62" s="55"/>
      <c r="AG62" s="55"/>
      <c r="AI62" s="57"/>
      <c r="AJ62" s="57"/>
    </row>
    <row r="63" spans="1:36">
      <c r="A63" s="185" t="s">
        <v>62</v>
      </c>
      <c r="B63" s="98">
        <v>4</v>
      </c>
      <c r="C63" s="99">
        <v>44</v>
      </c>
      <c r="D63" s="99">
        <v>52</v>
      </c>
      <c r="E63" s="584">
        <f t="shared" si="3"/>
        <v>0.84615384615384615</v>
      </c>
      <c r="F63" s="185" t="s">
        <v>62</v>
      </c>
      <c r="G63" s="865"/>
      <c r="H63" s="865"/>
      <c r="I63" s="865"/>
      <c r="J63" s="581" t="str">
        <f t="shared" si="0"/>
        <v xml:space="preserve">  </v>
      </c>
      <c r="K63" s="185" t="s">
        <v>62</v>
      </c>
      <c r="L63" s="867"/>
      <c r="M63" s="868"/>
      <c r="N63" s="868"/>
      <c r="O63" s="582" t="str">
        <f t="shared" si="1"/>
        <v xml:space="preserve">  </v>
      </c>
      <c r="P63" s="185" t="s">
        <v>62</v>
      </c>
      <c r="Q63" s="865">
        <v>4</v>
      </c>
      <c r="R63" s="865">
        <v>44</v>
      </c>
      <c r="S63" s="865">
        <v>52</v>
      </c>
      <c r="T63" s="583">
        <f t="shared" si="8"/>
        <v>0.84615384615384615</v>
      </c>
      <c r="U63" s="185" t="s">
        <v>62</v>
      </c>
      <c r="V63" s="867"/>
      <c r="W63" s="868"/>
      <c r="X63" s="868"/>
      <c r="Y63" s="585"/>
      <c r="Z63" s="185" t="s">
        <v>62</v>
      </c>
      <c r="AA63" s="182"/>
      <c r="AB63" s="183"/>
      <c r="AC63" s="183"/>
      <c r="AD63" s="586"/>
      <c r="AE63" s="55"/>
      <c r="AF63" s="55"/>
      <c r="AG63" s="55"/>
      <c r="AI63" s="57"/>
      <c r="AJ63" s="57"/>
    </row>
    <row r="64" spans="1:36">
      <c r="A64" s="185" t="s">
        <v>63</v>
      </c>
      <c r="B64" s="98">
        <v>62</v>
      </c>
      <c r="C64" s="99">
        <v>925</v>
      </c>
      <c r="D64" s="99">
        <v>1141</v>
      </c>
      <c r="E64" s="584">
        <f t="shared" si="3"/>
        <v>0.81069237510955305</v>
      </c>
      <c r="F64" s="185" t="s">
        <v>63</v>
      </c>
      <c r="G64" s="865">
        <v>6</v>
      </c>
      <c r="H64" s="865">
        <v>115</v>
      </c>
      <c r="I64" s="865">
        <v>137</v>
      </c>
      <c r="J64" s="581">
        <f t="shared" si="0"/>
        <v>0.83941605839416056</v>
      </c>
      <c r="K64" s="185" t="s">
        <v>63</v>
      </c>
      <c r="L64" s="867">
        <v>44</v>
      </c>
      <c r="M64" s="868">
        <v>619</v>
      </c>
      <c r="N64" s="868">
        <v>771</v>
      </c>
      <c r="O64" s="582">
        <f t="shared" si="1"/>
        <v>0.80285343709468227</v>
      </c>
      <c r="P64" s="185" t="s">
        <v>63</v>
      </c>
      <c r="Q64" s="865">
        <v>10</v>
      </c>
      <c r="R64" s="865">
        <v>167</v>
      </c>
      <c r="S64" s="865">
        <v>193</v>
      </c>
      <c r="T64" s="583">
        <f t="shared" si="8"/>
        <v>0.86528497409326421</v>
      </c>
      <c r="U64" s="185" t="s">
        <v>63</v>
      </c>
      <c r="V64" s="867">
        <v>2</v>
      </c>
      <c r="W64" s="868">
        <v>24</v>
      </c>
      <c r="X64" s="868">
        <v>40</v>
      </c>
      <c r="Y64" s="585">
        <f>IF(AND(W64&gt;0,X64&gt;0),W64/X64,"  ")</f>
        <v>0.6</v>
      </c>
      <c r="Z64" s="185" t="s">
        <v>63</v>
      </c>
      <c r="AA64" s="182"/>
      <c r="AB64" s="183"/>
      <c r="AC64" s="183"/>
      <c r="AD64" s="586"/>
      <c r="AE64" s="55"/>
      <c r="AF64" s="55"/>
      <c r="AG64" s="55"/>
      <c r="AI64" s="57"/>
      <c r="AJ64" s="57"/>
    </row>
    <row r="65" spans="1:36">
      <c r="A65" s="185" t="s">
        <v>64</v>
      </c>
      <c r="B65" s="98">
        <v>96</v>
      </c>
      <c r="C65" s="99">
        <v>1431</v>
      </c>
      <c r="D65" s="99">
        <v>1637</v>
      </c>
      <c r="E65" s="584">
        <f t="shared" si="3"/>
        <v>0.87416004886988397</v>
      </c>
      <c r="F65" s="185" t="s">
        <v>64</v>
      </c>
      <c r="G65" s="865"/>
      <c r="H65" s="865"/>
      <c r="I65" s="865"/>
      <c r="J65" s="581" t="str">
        <f t="shared" si="0"/>
        <v xml:space="preserve">  </v>
      </c>
      <c r="K65" s="185" t="s">
        <v>64</v>
      </c>
      <c r="L65" s="867"/>
      <c r="M65" s="868"/>
      <c r="N65" s="868"/>
      <c r="O65" s="582" t="str">
        <f t="shared" si="1"/>
        <v xml:space="preserve">  </v>
      </c>
      <c r="P65" s="185" t="s">
        <v>64</v>
      </c>
      <c r="Q65" s="865">
        <v>94</v>
      </c>
      <c r="R65" s="865">
        <v>1409</v>
      </c>
      <c r="S65" s="865">
        <v>1611</v>
      </c>
      <c r="T65" s="583">
        <f t="shared" si="8"/>
        <v>0.87461204220980759</v>
      </c>
      <c r="U65" s="185" t="s">
        <v>64</v>
      </c>
      <c r="V65" s="867">
        <v>2</v>
      </c>
      <c r="W65" s="868">
        <v>22</v>
      </c>
      <c r="X65" s="868">
        <v>26</v>
      </c>
      <c r="Y65" s="585">
        <f>IF(AND(W65&gt;0,X65&gt;0),W65/X65,"  ")</f>
        <v>0.84615384615384615</v>
      </c>
      <c r="Z65" s="185" t="s">
        <v>64</v>
      </c>
      <c r="AA65" s="182"/>
      <c r="AB65" s="183"/>
      <c r="AC65" s="183"/>
      <c r="AD65" s="586"/>
      <c r="AE65" s="55"/>
      <c r="AF65" s="55"/>
      <c r="AG65" s="55"/>
      <c r="AI65" s="57"/>
      <c r="AJ65" s="57"/>
    </row>
    <row r="66" spans="1:36">
      <c r="A66" s="185" t="s">
        <v>65</v>
      </c>
      <c r="B66" s="98">
        <f>G66+L66+Q66+V66+AA66</f>
        <v>15</v>
      </c>
      <c r="C66" s="99">
        <v>409</v>
      </c>
      <c r="D66" s="99">
        <v>432</v>
      </c>
      <c r="E66" s="584">
        <f t="shared" si="3"/>
        <v>0.9467592592592593</v>
      </c>
      <c r="F66" s="185" t="s">
        <v>65</v>
      </c>
      <c r="G66" s="865"/>
      <c r="H66" s="865"/>
      <c r="I66" s="865"/>
      <c r="J66" s="581" t="str">
        <f t="shared" si="0"/>
        <v xml:space="preserve">  </v>
      </c>
      <c r="K66" s="185" t="s">
        <v>65</v>
      </c>
      <c r="L66" s="867">
        <v>15</v>
      </c>
      <c r="M66" s="868">
        <v>409</v>
      </c>
      <c r="N66" s="868">
        <v>432</v>
      </c>
      <c r="O66" s="582">
        <f t="shared" si="1"/>
        <v>0.9467592592592593</v>
      </c>
      <c r="P66" s="185" t="s">
        <v>65</v>
      </c>
      <c r="Q66" s="865"/>
      <c r="R66" s="865"/>
      <c r="S66" s="865"/>
      <c r="T66" s="583"/>
      <c r="U66" s="185" t="s">
        <v>65</v>
      </c>
      <c r="V66" s="867"/>
      <c r="W66" s="868"/>
      <c r="X66" s="868"/>
      <c r="Y66" s="585"/>
      <c r="Z66" s="185" t="s">
        <v>65</v>
      </c>
      <c r="AA66" s="182"/>
      <c r="AB66" s="183"/>
      <c r="AC66" s="183"/>
      <c r="AD66" s="586"/>
      <c r="AE66" s="55"/>
      <c r="AF66" s="55"/>
      <c r="AG66" s="55"/>
      <c r="AI66" s="57"/>
      <c r="AJ66" s="57"/>
    </row>
    <row r="67" spans="1:36">
      <c r="A67" s="185" t="s">
        <v>66</v>
      </c>
      <c r="B67" s="98">
        <v>23</v>
      </c>
      <c r="C67" s="99">
        <v>460</v>
      </c>
      <c r="D67" s="99">
        <v>552</v>
      </c>
      <c r="E67" s="584">
        <f t="shared" si="3"/>
        <v>0.83333333333333337</v>
      </c>
      <c r="F67" s="185" t="s">
        <v>66</v>
      </c>
      <c r="G67" s="865">
        <v>9</v>
      </c>
      <c r="H67" s="865">
        <v>186</v>
      </c>
      <c r="I67" s="865">
        <v>216</v>
      </c>
      <c r="J67" s="581">
        <f t="shared" si="0"/>
        <v>0.86111111111111116</v>
      </c>
      <c r="K67" s="185" t="s">
        <v>66</v>
      </c>
      <c r="L67" s="867"/>
      <c r="M67" s="868"/>
      <c r="N67" s="868"/>
      <c r="O67" s="582"/>
      <c r="P67" s="185" t="s">
        <v>66</v>
      </c>
      <c r="Q67" s="865"/>
      <c r="R67" s="865"/>
      <c r="S67" s="865"/>
      <c r="T67" s="583"/>
      <c r="U67" s="185" t="s">
        <v>66</v>
      </c>
      <c r="V67" s="867">
        <v>14</v>
      </c>
      <c r="W67" s="868">
        <v>274</v>
      </c>
      <c r="X67" s="868">
        <v>336</v>
      </c>
      <c r="Y67" s="585">
        <f>IF(AND(W67&gt;0,X67&gt;0),W67/X67,"  ")</f>
        <v>0.81547619047619047</v>
      </c>
      <c r="Z67" s="185" t="s">
        <v>66</v>
      </c>
      <c r="AA67" s="182"/>
      <c r="AB67" s="183"/>
      <c r="AC67" s="183"/>
      <c r="AD67" s="586"/>
      <c r="AE67" s="55"/>
      <c r="AF67" s="55"/>
      <c r="AG67" s="55"/>
      <c r="AI67" s="57"/>
      <c r="AJ67" s="57"/>
    </row>
    <row r="68" spans="1:36">
      <c r="A68" s="185" t="s">
        <v>67</v>
      </c>
      <c r="B68" s="98">
        <v>69</v>
      </c>
      <c r="C68" s="99">
        <v>711</v>
      </c>
      <c r="D68" s="99">
        <v>1022</v>
      </c>
      <c r="E68" s="584">
        <f t="shared" si="3"/>
        <v>0.69569471624266144</v>
      </c>
      <c r="F68" s="185" t="s">
        <v>67</v>
      </c>
      <c r="G68" s="865">
        <v>11</v>
      </c>
      <c r="H68" s="865">
        <v>99</v>
      </c>
      <c r="I68" s="865">
        <v>161</v>
      </c>
      <c r="J68" s="581">
        <f t="shared" si="0"/>
        <v>0.6149068322981367</v>
      </c>
      <c r="K68" s="185" t="s">
        <v>67</v>
      </c>
      <c r="L68" s="867">
        <v>46</v>
      </c>
      <c r="M68" s="868">
        <v>467</v>
      </c>
      <c r="N68" s="868">
        <v>647</v>
      </c>
      <c r="O68" s="582">
        <f t="shared" si="1"/>
        <v>0.72179289026275117</v>
      </c>
      <c r="P68" s="185" t="s">
        <v>67</v>
      </c>
      <c r="Q68" s="865">
        <v>6</v>
      </c>
      <c r="R68" s="865">
        <v>69</v>
      </c>
      <c r="S68" s="865">
        <v>103</v>
      </c>
      <c r="T68" s="583">
        <f t="shared" si="8"/>
        <v>0.66990291262135926</v>
      </c>
      <c r="U68" s="185" t="s">
        <v>67</v>
      </c>
      <c r="V68" s="867">
        <v>6</v>
      </c>
      <c r="W68" s="868">
        <v>76</v>
      </c>
      <c r="X68" s="868">
        <v>111</v>
      </c>
      <c r="Y68" s="585">
        <f>IF(AND(W68&gt;0,X68&gt;0),W68/X68,"  ")</f>
        <v>0.68468468468468469</v>
      </c>
      <c r="Z68" s="185" t="s">
        <v>67</v>
      </c>
      <c r="AA68" s="182"/>
      <c r="AB68" s="183"/>
      <c r="AC68" s="183"/>
      <c r="AD68" s="586"/>
      <c r="AE68" s="55"/>
      <c r="AF68" s="55"/>
      <c r="AG68" s="55"/>
      <c r="AI68" s="57"/>
      <c r="AJ68" s="57"/>
    </row>
    <row r="69" spans="1:36">
      <c r="A69" s="185" t="s">
        <v>68</v>
      </c>
      <c r="B69" s="98">
        <v>25</v>
      </c>
      <c r="C69" s="99">
        <v>476</v>
      </c>
      <c r="D69" s="99">
        <v>548</v>
      </c>
      <c r="E69" s="584">
        <f t="shared" si="3"/>
        <v>0.86861313868613144</v>
      </c>
      <c r="F69" s="185" t="s">
        <v>68</v>
      </c>
      <c r="G69" s="865">
        <v>4</v>
      </c>
      <c r="H69" s="865">
        <v>99</v>
      </c>
      <c r="I69" s="865">
        <v>104</v>
      </c>
      <c r="J69" s="581">
        <f t="shared" si="0"/>
        <v>0.95192307692307687</v>
      </c>
      <c r="K69" s="185" t="s">
        <v>68</v>
      </c>
      <c r="L69" s="867">
        <v>18</v>
      </c>
      <c r="M69" s="868">
        <v>311</v>
      </c>
      <c r="N69" s="868">
        <v>369</v>
      </c>
      <c r="O69" s="582">
        <f t="shared" si="1"/>
        <v>0.84281842818428188</v>
      </c>
      <c r="P69" s="185" t="s">
        <v>68</v>
      </c>
      <c r="Q69" s="865">
        <v>3</v>
      </c>
      <c r="R69" s="865">
        <v>66</v>
      </c>
      <c r="S69" s="865">
        <v>75</v>
      </c>
      <c r="T69" s="583">
        <f t="shared" si="8"/>
        <v>0.88</v>
      </c>
      <c r="U69" s="185" t="s">
        <v>68</v>
      </c>
      <c r="V69" s="867"/>
      <c r="W69" s="868"/>
      <c r="X69" s="868"/>
      <c r="Y69" s="585"/>
      <c r="Z69" s="185" t="s">
        <v>68</v>
      </c>
      <c r="AA69" s="182"/>
      <c r="AB69" s="183"/>
      <c r="AC69" s="183"/>
      <c r="AD69" s="586"/>
      <c r="AE69" s="55"/>
      <c r="AF69" s="55"/>
      <c r="AG69" s="55"/>
      <c r="AI69" s="57"/>
      <c r="AJ69" s="57"/>
    </row>
    <row r="70" spans="1:36">
      <c r="A70" s="185" t="s">
        <v>69</v>
      </c>
      <c r="B70" s="98">
        <v>9</v>
      </c>
      <c r="C70" s="99">
        <v>150</v>
      </c>
      <c r="D70" s="99">
        <v>175</v>
      </c>
      <c r="E70" s="584">
        <f t="shared" si="3"/>
        <v>0.8571428571428571</v>
      </c>
      <c r="F70" s="185" t="s">
        <v>69</v>
      </c>
      <c r="G70" s="865"/>
      <c r="H70" s="865"/>
      <c r="I70" s="865"/>
      <c r="J70" s="581" t="str">
        <f t="shared" si="0"/>
        <v xml:space="preserve">  </v>
      </c>
      <c r="K70" s="185" t="s">
        <v>69</v>
      </c>
      <c r="L70" s="867">
        <v>9</v>
      </c>
      <c r="M70" s="868">
        <v>150</v>
      </c>
      <c r="N70" s="868">
        <v>175</v>
      </c>
      <c r="O70" s="582">
        <f t="shared" si="1"/>
        <v>0.8571428571428571</v>
      </c>
      <c r="P70" s="185" t="s">
        <v>69</v>
      </c>
      <c r="Q70" s="865"/>
      <c r="R70" s="865"/>
      <c r="S70" s="865"/>
      <c r="T70" s="583"/>
      <c r="U70" s="185" t="s">
        <v>69</v>
      </c>
      <c r="V70" s="867"/>
      <c r="W70" s="868"/>
      <c r="X70" s="868"/>
      <c r="Y70" s="585" t="str">
        <f>IF(AND(W70&gt;0,X70&gt;0),W70/X70,"  ")</f>
        <v xml:space="preserve">  </v>
      </c>
      <c r="Z70" s="185" t="s">
        <v>69</v>
      </c>
      <c r="AA70" s="182"/>
      <c r="AB70" s="183"/>
      <c r="AC70" s="183"/>
      <c r="AD70" s="586"/>
      <c r="AE70" s="55"/>
      <c r="AF70" s="55"/>
      <c r="AG70" s="55"/>
      <c r="AI70" s="57"/>
      <c r="AJ70" s="57"/>
    </row>
    <row r="71" spans="1:36">
      <c r="A71" s="185" t="s">
        <v>70</v>
      </c>
      <c r="B71" s="98">
        <f>G71+L71+Q71+V71+AA71</f>
        <v>11</v>
      </c>
      <c r="C71" s="99">
        <v>169</v>
      </c>
      <c r="D71" s="99">
        <v>182</v>
      </c>
      <c r="E71" s="584">
        <f t="shared" si="3"/>
        <v>0.9285714285714286</v>
      </c>
      <c r="F71" s="185" t="s">
        <v>70</v>
      </c>
      <c r="G71" s="865"/>
      <c r="H71" s="865"/>
      <c r="I71" s="865"/>
      <c r="J71" s="581" t="str">
        <f t="shared" si="0"/>
        <v xml:space="preserve">  </v>
      </c>
      <c r="K71" s="185" t="s">
        <v>70</v>
      </c>
      <c r="L71" s="867"/>
      <c r="M71" s="868"/>
      <c r="N71" s="868"/>
      <c r="O71" s="582" t="str">
        <f t="shared" si="1"/>
        <v xml:space="preserve">  </v>
      </c>
      <c r="P71" s="185" t="s">
        <v>70</v>
      </c>
      <c r="Q71" s="865">
        <v>10</v>
      </c>
      <c r="R71" s="865">
        <v>153</v>
      </c>
      <c r="S71" s="865">
        <v>166</v>
      </c>
      <c r="T71" s="583">
        <f t="shared" si="8"/>
        <v>0.92168674698795183</v>
      </c>
      <c r="U71" s="185" t="s">
        <v>70</v>
      </c>
      <c r="V71" s="867">
        <v>1</v>
      </c>
      <c r="W71" s="868">
        <v>16</v>
      </c>
      <c r="X71" s="868">
        <v>16</v>
      </c>
      <c r="Y71" s="585">
        <f>IF(AND(W71&gt;0,X71&gt;0),W71/X71,"  ")</f>
        <v>1</v>
      </c>
      <c r="Z71" s="185" t="s">
        <v>70</v>
      </c>
      <c r="AA71" s="182"/>
      <c r="AB71" s="183"/>
      <c r="AC71" s="183"/>
      <c r="AD71" s="586"/>
      <c r="AE71" s="55"/>
      <c r="AF71" s="55"/>
      <c r="AG71" s="55"/>
      <c r="AI71" s="57"/>
      <c r="AJ71" s="57"/>
    </row>
    <row r="72" spans="1:36">
      <c r="A72" s="185" t="s">
        <v>71</v>
      </c>
      <c r="B72" s="98">
        <v>44</v>
      </c>
      <c r="C72" s="99">
        <v>787</v>
      </c>
      <c r="D72" s="99">
        <v>1014</v>
      </c>
      <c r="E72" s="584">
        <f t="shared" si="3"/>
        <v>0.77613412228796841</v>
      </c>
      <c r="F72" s="185" t="s">
        <v>71</v>
      </c>
      <c r="G72" s="865">
        <v>9</v>
      </c>
      <c r="H72" s="865">
        <v>155</v>
      </c>
      <c r="I72" s="865">
        <v>202</v>
      </c>
      <c r="J72" s="581">
        <f t="shared" si="0"/>
        <v>0.76732673267326734</v>
      </c>
      <c r="K72" s="185" t="s">
        <v>71</v>
      </c>
      <c r="L72" s="867">
        <v>20</v>
      </c>
      <c r="M72" s="868">
        <v>364</v>
      </c>
      <c r="N72" s="868">
        <v>456</v>
      </c>
      <c r="O72" s="582">
        <f t="shared" si="1"/>
        <v>0.79824561403508776</v>
      </c>
      <c r="P72" s="185" t="s">
        <v>71</v>
      </c>
      <c r="Q72" s="865">
        <v>15</v>
      </c>
      <c r="R72" s="865">
        <v>268</v>
      </c>
      <c r="S72" s="865">
        <v>356</v>
      </c>
      <c r="T72" s="583">
        <f t="shared" si="8"/>
        <v>0.7528089887640449</v>
      </c>
      <c r="U72" s="185" t="s">
        <v>71</v>
      </c>
      <c r="V72" s="867"/>
      <c r="W72" s="868"/>
      <c r="X72" s="868"/>
      <c r="Y72" s="585"/>
      <c r="Z72" s="185" t="s">
        <v>71</v>
      </c>
      <c r="AA72" s="182"/>
      <c r="AB72" s="183"/>
      <c r="AC72" s="183"/>
      <c r="AD72" s="586"/>
      <c r="AE72" s="55"/>
      <c r="AF72" s="55"/>
      <c r="AG72" s="55"/>
      <c r="AI72" s="57"/>
      <c r="AJ72" s="57"/>
    </row>
    <row r="73" spans="1:36">
      <c r="A73" s="185" t="s">
        <v>72</v>
      </c>
      <c r="B73" s="98">
        <v>28</v>
      </c>
      <c r="C73" s="99">
        <v>619</v>
      </c>
      <c r="D73" s="99">
        <v>674</v>
      </c>
      <c r="E73" s="584">
        <f t="shared" si="3"/>
        <v>0.91839762611275966</v>
      </c>
      <c r="F73" s="185" t="s">
        <v>72</v>
      </c>
      <c r="G73" s="865">
        <v>9</v>
      </c>
      <c r="H73" s="865">
        <v>173</v>
      </c>
      <c r="I73" s="865">
        <v>204</v>
      </c>
      <c r="J73" s="581">
        <f t="shared" si="0"/>
        <v>0.84803921568627449</v>
      </c>
      <c r="K73" s="185" t="s">
        <v>72</v>
      </c>
      <c r="L73" s="867">
        <v>17</v>
      </c>
      <c r="M73" s="868">
        <v>396</v>
      </c>
      <c r="N73" s="868">
        <v>420</v>
      </c>
      <c r="O73" s="582">
        <f t="shared" si="1"/>
        <v>0.94285714285714284</v>
      </c>
      <c r="P73" s="185" t="s">
        <v>72</v>
      </c>
      <c r="Q73" s="865">
        <v>2</v>
      </c>
      <c r="R73" s="865">
        <v>50</v>
      </c>
      <c r="S73" s="865">
        <v>50</v>
      </c>
      <c r="T73" s="583">
        <f t="shared" si="8"/>
        <v>1</v>
      </c>
      <c r="U73" s="185" t="s">
        <v>72</v>
      </c>
      <c r="V73" s="867"/>
      <c r="W73" s="868"/>
      <c r="X73" s="868"/>
      <c r="Y73" s="585"/>
      <c r="Z73" s="185" t="s">
        <v>72</v>
      </c>
      <c r="AA73" s="182"/>
      <c r="AB73" s="183"/>
      <c r="AC73" s="183"/>
      <c r="AD73" s="586"/>
      <c r="AE73" s="55"/>
      <c r="AF73" s="55"/>
      <c r="AG73" s="55"/>
      <c r="AI73" s="57"/>
      <c r="AJ73" s="57"/>
    </row>
    <row r="74" spans="1:36">
      <c r="A74" s="185" t="s">
        <v>73</v>
      </c>
      <c r="B74" s="98">
        <v>1</v>
      </c>
      <c r="C74" s="99">
        <v>24</v>
      </c>
      <c r="D74" s="99">
        <v>22</v>
      </c>
      <c r="E74" s="584">
        <f t="shared" si="3"/>
        <v>1.0909090909090908</v>
      </c>
      <c r="F74" s="185" t="s">
        <v>73</v>
      </c>
      <c r="G74" s="865"/>
      <c r="H74" s="865"/>
      <c r="I74" s="865"/>
      <c r="J74" s="581" t="str">
        <f t="shared" si="0"/>
        <v xml:space="preserve">  </v>
      </c>
      <c r="K74" s="185" t="s">
        <v>73</v>
      </c>
      <c r="L74" s="867">
        <v>1</v>
      </c>
      <c r="M74" s="868">
        <v>24</v>
      </c>
      <c r="N74" s="868">
        <v>22</v>
      </c>
      <c r="O74" s="582">
        <f t="shared" si="1"/>
        <v>1.0909090909090908</v>
      </c>
      <c r="P74" s="185" t="s">
        <v>73</v>
      </c>
      <c r="Q74" s="865"/>
      <c r="R74" s="865"/>
      <c r="S74" s="865"/>
      <c r="T74" s="583"/>
      <c r="U74" s="185" t="s">
        <v>73</v>
      </c>
      <c r="V74" s="867"/>
      <c r="W74" s="868"/>
      <c r="X74" s="868"/>
      <c r="Y74" s="585"/>
      <c r="Z74" s="185" t="s">
        <v>73</v>
      </c>
      <c r="AA74" s="182"/>
      <c r="AB74" s="183"/>
      <c r="AC74" s="183"/>
      <c r="AD74" s="586"/>
      <c r="AE74" s="55"/>
      <c r="AF74" s="55"/>
      <c r="AG74" s="55"/>
      <c r="AI74" s="57"/>
      <c r="AJ74" s="57"/>
    </row>
    <row r="75" spans="1:36">
      <c r="A75" s="185" t="s">
        <v>74</v>
      </c>
      <c r="B75" s="98">
        <v>1</v>
      </c>
      <c r="C75" s="99">
        <v>11</v>
      </c>
      <c r="D75" s="99">
        <v>20</v>
      </c>
      <c r="E75" s="584">
        <f t="shared" si="3"/>
        <v>0.55000000000000004</v>
      </c>
      <c r="F75" s="185" t="s">
        <v>74</v>
      </c>
      <c r="G75" s="865"/>
      <c r="H75" s="865"/>
      <c r="I75" s="865"/>
      <c r="J75" s="581" t="str">
        <f t="shared" si="0"/>
        <v xml:space="preserve">  </v>
      </c>
      <c r="K75" s="185" t="s">
        <v>74</v>
      </c>
      <c r="L75" s="867"/>
      <c r="M75" s="868"/>
      <c r="N75" s="868"/>
      <c r="O75" s="582" t="str">
        <f t="shared" si="1"/>
        <v xml:space="preserve">  </v>
      </c>
      <c r="P75" s="185" t="s">
        <v>74</v>
      </c>
      <c r="Q75" s="865">
        <v>1</v>
      </c>
      <c r="R75" s="865">
        <v>11</v>
      </c>
      <c r="S75" s="865">
        <v>20</v>
      </c>
      <c r="T75" s="583">
        <f t="shared" si="8"/>
        <v>0.55000000000000004</v>
      </c>
      <c r="U75" s="185" t="s">
        <v>74</v>
      </c>
      <c r="V75" s="867"/>
      <c r="W75" s="868"/>
      <c r="X75" s="868"/>
      <c r="Y75" s="585"/>
      <c r="Z75" s="185" t="s">
        <v>74</v>
      </c>
      <c r="AA75" s="182"/>
      <c r="AB75" s="183"/>
      <c r="AC75" s="183"/>
      <c r="AD75" s="586"/>
      <c r="AE75" s="55"/>
      <c r="AF75" s="55"/>
      <c r="AG75" s="55"/>
      <c r="AI75" s="57"/>
      <c r="AJ75" s="57"/>
    </row>
    <row r="76" spans="1:36" ht="15" customHeight="1">
      <c r="A76" s="185" t="s">
        <v>265</v>
      </c>
      <c r="B76" s="98">
        <f>G76+L76+Q76+V76+AA76</f>
        <v>0</v>
      </c>
      <c r="C76" s="99">
        <f>H76+M76+R76+W76+AB76</f>
        <v>0</v>
      </c>
      <c r="D76" s="99">
        <f>I76+N76+S76+X76+AC76</f>
        <v>0</v>
      </c>
      <c r="E76" s="584" t="str">
        <f t="shared" si="3"/>
        <v xml:space="preserve">  </v>
      </c>
      <c r="F76" s="185" t="s">
        <v>265</v>
      </c>
      <c r="G76" s="865"/>
      <c r="H76" s="865"/>
      <c r="I76" s="865"/>
      <c r="J76" s="581" t="str">
        <f t="shared" ref="J76:J91" si="9">IF(AND(H76&gt;0,I76&gt;0),H76/I76,"  ")</f>
        <v xml:space="preserve">  </v>
      </c>
      <c r="K76" s="185" t="s">
        <v>265</v>
      </c>
      <c r="L76" s="867"/>
      <c r="M76" s="868"/>
      <c r="N76" s="868"/>
      <c r="O76" s="582" t="str">
        <f t="shared" ref="O76:O91" si="10">IF(AND(M76&gt;0,N76&gt;0),M76/N76,"  ")</f>
        <v xml:space="preserve">  </v>
      </c>
      <c r="P76" s="185" t="s">
        <v>265</v>
      </c>
      <c r="Q76" s="865"/>
      <c r="R76" s="865"/>
      <c r="S76" s="865"/>
      <c r="T76" s="583"/>
      <c r="U76" s="185" t="s">
        <v>265</v>
      </c>
      <c r="V76" s="867"/>
      <c r="W76" s="868"/>
      <c r="X76" s="868"/>
      <c r="Y76" s="585" t="str">
        <f t="shared" ref="Y76:Y90" si="11">IF(AND(W76&gt;0,X76&gt;0),W76/X76,"  ")</f>
        <v xml:space="preserve">  </v>
      </c>
      <c r="Z76" s="185" t="s">
        <v>265</v>
      </c>
      <c r="AA76" s="182"/>
      <c r="AB76" s="183"/>
      <c r="AC76" s="183"/>
      <c r="AD76" s="586"/>
      <c r="AE76" s="55"/>
      <c r="AF76" s="55"/>
      <c r="AG76" s="55"/>
      <c r="AI76" s="57"/>
      <c r="AJ76" s="57"/>
    </row>
    <row r="77" spans="1:36">
      <c r="A77" s="185" t="s">
        <v>75</v>
      </c>
      <c r="B77" s="98">
        <v>4</v>
      </c>
      <c r="C77" s="99">
        <v>67</v>
      </c>
      <c r="D77" s="99">
        <v>84</v>
      </c>
      <c r="E77" s="584">
        <f t="shared" ref="E77:E91" si="12">IF(AND(C77&gt;0,D77&gt;0),C77/D77,"  ")</f>
        <v>0.79761904761904767</v>
      </c>
      <c r="F77" s="185" t="s">
        <v>75</v>
      </c>
      <c r="G77" s="865">
        <v>2</v>
      </c>
      <c r="H77" s="865">
        <v>23</v>
      </c>
      <c r="I77" s="865">
        <v>36</v>
      </c>
      <c r="J77" s="581">
        <f t="shared" si="9"/>
        <v>0.63888888888888884</v>
      </c>
      <c r="K77" s="185" t="s">
        <v>75</v>
      </c>
      <c r="L77" s="867">
        <v>2</v>
      </c>
      <c r="M77" s="868">
        <v>44</v>
      </c>
      <c r="N77" s="868">
        <v>48</v>
      </c>
      <c r="O77" s="582">
        <f t="shared" si="10"/>
        <v>0.91666666666666663</v>
      </c>
      <c r="P77" s="185" t="s">
        <v>75</v>
      </c>
      <c r="Q77" s="865"/>
      <c r="R77" s="865"/>
      <c r="S77" s="865"/>
      <c r="T77" s="583"/>
      <c r="U77" s="185" t="s">
        <v>75</v>
      </c>
      <c r="V77" s="867"/>
      <c r="W77" s="868"/>
      <c r="X77" s="868"/>
      <c r="Y77" s="585" t="str">
        <f t="shared" si="11"/>
        <v xml:space="preserve">  </v>
      </c>
      <c r="Z77" s="185" t="s">
        <v>75</v>
      </c>
      <c r="AA77" s="182"/>
      <c r="AB77" s="183"/>
      <c r="AC77" s="183"/>
      <c r="AD77" s="586"/>
      <c r="AE77" s="55"/>
      <c r="AF77" s="55"/>
      <c r="AG77" s="55"/>
      <c r="AI77" s="57"/>
      <c r="AJ77" s="57"/>
    </row>
    <row r="78" spans="1:36">
      <c r="A78" s="185" t="s">
        <v>76</v>
      </c>
      <c r="B78" s="98">
        <v>115</v>
      </c>
      <c r="C78" s="99">
        <v>2784</v>
      </c>
      <c r="D78" s="99">
        <v>3272</v>
      </c>
      <c r="E78" s="584">
        <f t="shared" si="12"/>
        <v>0.85085574572127143</v>
      </c>
      <c r="F78" s="185" t="s">
        <v>76</v>
      </c>
      <c r="G78" s="865">
        <v>30</v>
      </c>
      <c r="H78" s="865">
        <v>703</v>
      </c>
      <c r="I78" s="865">
        <v>836</v>
      </c>
      <c r="J78" s="581">
        <f t="shared" si="9"/>
        <v>0.84090909090909094</v>
      </c>
      <c r="K78" s="185" t="s">
        <v>76</v>
      </c>
      <c r="L78" s="867">
        <v>53</v>
      </c>
      <c r="M78" s="868">
        <v>1351</v>
      </c>
      <c r="N78" s="868">
        <v>1530</v>
      </c>
      <c r="O78" s="582">
        <f t="shared" si="10"/>
        <v>0.88300653594771239</v>
      </c>
      <c r="P78" s="185" t="s">
        <v>76</v>
      </c>
      <c r="Q78" s="865">
        <v>27</v>
      </c>
      <c r="R78" s="865">
        <v>630</v>
      </c>
      <c r="S78" s="865">
        <v>780</v>
      </c>
      <c r="T78" s="583">
        <f t="shared" si="8"/>
        <v>0.80769230769230771</v>
      </c>
      <c r="U78" s="185" t="s">
        <v>76</v>
      </c>
      <c r="V78" s="867">
        <v>4</v>
      </c>
      <c r="W78" s="868">
        <v>75</v>
      </c>
      <c r="X78" s="868">
        <v>96</v>
      </c>
      <c r="Y78" s="585">
        <f t="shared" si="11"/>
        <v>0.78125</v>
      </c>
      <c r="Z78" s="185" t="s">
        <v>76</v>
      </c>
      <c r="AA78" s="182">
        <v>1</v>
      </c>
      <c r="AB78" s="183">
        <v>25</v>
      </c>
      <c r="AC78" s="183">
        <v>30</v>
      </c>
      <c r="AD78" s="586">
        <f>AB78/AC78</f>
        <v>0.83333333333333337</v>
      </c>
      <c r="AE78" s="55"/>
      <c r="AF78" s="55"/>
      <c r="AG78" s="55"/>
      <c r="AI78" s="57"/>
      <c r="AJ78" s="57"/>
    </row>
    <row r="79" spans="1:36">
      <c r="A79" s="185" t="s">
        <v>77</v>
      </c>
      <c r="B79" s="98">
        <v>20</v>
      </c>
      <c r="C79" s="99">
        <v>239</v>
      </c>
      <c r="D79" s="99">
        <v>242</v>
      </c>
      <c r="E79" s="584">
        <f t="shared" si="12"/>
        <v>0.98760330578512401</v>
      </c>
      <c r="F79" s="185" t="s">
        <v>77</v>
      </c>
      <c r="G79" s="865"/>
      <c r="H79" s="865"/>
      <c r="I79" s="865"/>
      <c r="J79" s="581" t="str">
        <f t="shared" si="9"/>
        <v xml:space="preserve">  </v>
      </c>
      <c r="K79" s="185" t="s">
        <v>77</v>
      </c>
      <c r="L79" s="867"/>
      <c r="M79" s="868"/>
      <c r="N79" s="868"/>
      <c r="O79" s="582" t="str">
        <f t="shared" si="10"/>
        <v xml:space="preserve">  </v>
      </c>
      <c r="P79" s="185" t="s">
        <v>77</v>
      </c>
      <c r="Q79" s="865">
        <v>20</v>
      </c>
      <c r="R79" s="865">
        <v>239</v>
      </c>
      <c r="S79" s="865">
        <v>242</v>
      </c>
      <c r="T79" s="583">
        <f t="shared" si="8"/>
        <v>0.98760330578512401</v>
      </c>
      <c r="U79" s="185" t="s">
        <v>77</v>
      </c>
      <c r="V79" s="867"/>
      <c r="W79" s="868"/>
      <c r="X79" s="868"/>
      <c r="Y79" s="585"/>
      <c r="Z79" s="185" t="s">
        <v>77</v>
      </c>
      <c r="AA79" s="182"/>
      <c r="AB79" s="183"/>
      <c r="AC79" s="183"/>
      <c r="AD79" s="586"/>
      <c r="AE79" s="55"/>
      <c r="AF79" s="55"/>
      <c r="AG79" s="55"/>
      <c r="AI79" s="57"/>
      <c r="AJ79" s="57"/>
    </row>
    <row r="80" spans="1:36">
      <c r="A80" s="185" t="s">
        <v>78</v>
      </c>
      <c r="B80" s="98">
        <v>8</v>
      </c>
      <c r="C80" s="99">
        <v>112</v>
      </c>
      <c r="D80" s="99">
        <v>176</v>
      </c>
      <c r="E80" s="584">
        <f t="shared" si="12"/>
        <v>0.63636363636363635</v>
      </c>
      <c r="F80" s="185" t="s">
        <v>78</v>
      </c>
      <c r="G80" s="865">
        <v>2</v>
      </c>
      <c r="H80" s="865">
        <v>26</v>
      </c>
      <c r="I80" s="865">
        <v>44</v>
      </c>
      <c r="J80" s="581">
        <f t="shared" si="9"/>
        <v>0.59090909090909094</v>
      </c>
      <c r="K80" s="185" t="s">
        <v>78</v>
      </c>
      <c r="L80" s="867">
        <v>3</v>
      </c>
      <c r="M80" s="868">
        <v>48</v>
      </c>
      <c r="N80" s="868">
        <v>66</v>
      </c>
      <c r="O80" s="582">
        <f t="shared" si="10"/>
        <v>0.72727272727272729</v>
      </c>
      <c r="P80" s="185" t="s">
        <v>78</v>
      </c>
      <c r="Q80" s="865">
        <v>3</v>
      </c>
      <c r="R80" s="865">
        <v>38</v>
      </c>
      <c r="S80" s="865">
        <v>66</v>
      </c>
      <c r="T80" s="583">
        <f t="shared" si="8"/>
        <v>0.5757575757575758</v>
      </c>
      <c r="U80" s="185" t="s">
        <v>78</v>
      </c>
      <c r="V80" s="867"/>
      <c r="W80" s="868"/>
      <c r="X80" s="868"/>
      <c r="Y80" s="585"/>
      <c r="Z80" s="185" t="s">
        <v>78</v>
      </c>
      <c r="AA80" s="182"/>
      <c r="AB80" s="183"/>
      <c r="AC80" s="183"/>
      <c r="AD80" s="586"/>
      <c r="AE80" s="55"/>
      <c r="AF80" s="55"/>
      <c r="AG80" s="55"/>
      <c r="AI80" s="57"/>
      <c r="AJ80" s="57"/>
    </row>
    <row r="81" spans="1:36">
      <c r="A81" s="185" t="s">
        <v>79</v>
      </c>
      <c r="B81" s="98">
        <f>G81+L81+Q81+V81+AA81</f>
        <v>1</v>
      </c>
      <c r="C81" s="99">
        <v>15</v>
      </c>
      <c r="D81" s="99">
        <v>22</v>
      </c>
      <c r="E81" s="584">
        <f t="shared" si="12"/>
        <v>0.68181818181818177</v>
      </c>
      <c r="F81" s="185" t="s">
        <v>79</v>
      </c>
      <c r="G81" s="865"/>
      <c r="H81" s="865"/>
      <c r="I81" s="865"/>
      <c r="J81" s="581" t="str">
        <f t="shared" si="9"/>
        <v xml:space="preserve">  </v>
      </c>
      <c r="K81" s="185" t="s">
        <v>79</v>
      </c>
      <c r="L81" s="867">
        <v>1</v>
      </c>
      <c r="M81" s="868">
        <v>15</v>
      </c>
      <c r="N81" s="868">
        <v>22</v>
      </c>
      <c r="O81" s="582">
        <f t="shared" si="10"/>
        <v>0.68181818181818177</v>
      </c>
      <c r="P81" s="185" t="s">
        <v>79</v>
      </c>
      <c r="Q81" s="865"/>
      <c r="R81" s="865"/>
      <c r="S81" s="865"/>
      <c r="T81" s="583"/>
      <c r="U81" s="185" t="s">
        <v>79</v>
      </c>
      <c r="V81" s="867"/>
      <c r="W81" s="868"/>
      <c r="X81" s="868"/>
      <c r="Y81" s="585" t="str">
        <f t="shared" si="11"/>
        <v xml:space="preserve">  </v>
      </c>
      <c r="Z81" s="185" t="s">
        <v>79</v>
      </c>
      <c r="AA81" s="182"/>
      <c r="AB81" s="183"/>
      <c r="AC81" s="183"/>
      <c r="AD81" s="586"/>
      <c r="AE81" s="55"/>
      <c r="AF81" s="55"/>
      <c r="AG81" s="55"/>
      <c r="AI81" s="57"/>
      <c r="AJ81" s="57"/>
    </row>
    <row r="82" spans="1:36">
      <c r="A82" s="185" t="s">
        <v>80</v>
      </c>
      <c r="B82" s="98">
        <v>15</v>
      </c>
      <c r="C82" s="99">
        <v>29</v>
      </c>
      <c r="D82" s="99">
        <v>40</v>
      </c>
      <c r="E82" s="584">
        <f t="shared" si="12"/>
        <v>0.72499999999999998</v>
      </c>
      <c r="F82" s="185" t="s">
        <v>80</v>
      </c>
      <c r="G82" s="865">
        <v>5</v>
      </c>
      <c r="H82" s="865">
        <v>16</v>
      </c>
      <c r="I82" s="865">
        <v>21</v>
      </c>
      <c r="J82" s="581">
        <f t="shared" si="9"/>
        <v>0.76190476190476186</v>
      </c>
      <c r="K82" s="185" t="s">
        <v>80</v>
      </c>
      <c r="L82" s="867">
        <v>10</v>
      </c>
      <c r="M82" s="868">
        <v>13</v>
      </c>
      <c r="N82" s="868">
        <v>19</v>
      </c>
      <c r="O82" s="582">
        <f t="shared" si="10"/>
        <v>0.68421052631578949</v>
      </c>
      <c r="P82" s="185" t="s">
        <v>80</v>
      </c>
      <c r="Q82" s="865"/>
      <c r="R82" s="865"/>
      <c r="S82" s="865"/>
      <c r="T82" s="583"/>
      <c r="U82" s="185" t="s">
        <v>80</v>
      </c>
      <c r="V82" s="867"/>
      <c r="W82" s="868"/>
      <c r="X82" s="868"/>
      <c r="Y82" s="585" t="str">
        <f t="shared" si="11"/>
        <v xml:space="preserve">  </v>
      </c>
      <c r="Z82" s="185" t="s">
        <v>80</v>
      </c>
      <c r="AA82" s="182"/>
      <c r="AB82" s="183"/>
      <c r="AC82" s="183"/>
      <c r="AD82" s="586"/>
      <c r="AE82" s="55"/>
      <c r="AF82" s="55"/>
      <c r="AG82" s="55"/>
      <c r="AI82" s="57"/>
      <c r="AJ82" s="57"/>
    </row>
    <row r="83" spans="1:36">
      <c r="A83" s="185" t="s">
        <v>81</v>
      </c>
      <c r="B83" s="98">
        <v>75</v>
      </c>
      <c r="C83" s="99">
        <v>1816</v>
      </c>
      <c r="D83" s="99">
        <v>2039</v>
      </c>
      <c r="E83" s="584">
        <f t="shared" si="12"/>
        <v>0.89063266307013245</v>
      </c>
      <c r="F83" s="185" t="s">
        <v>81</v>
      </c>
      <c r="G83" s="865">
        <v>20</v>
      </c>
      <c r="H83" s="865">
        <v>433</v>
      </c>
      <c r="I83" s="865">
        <v>521</v>
      </c>
      <c r="J83" s="581">
        <f t="shared" si="9"/>
        <v>0.83109404990403069</v>
      </c>
      <c r="K83" s="185" t="s">
        <v>81</v>
      </c>
      <c r="L83" s="867">
        <v>37</v>
      </c>
      <c r="M83" s="868">
        <v>963</v>
      </c>
      <c r="N83" s="868">
        <v>1031</v>
      </c>
      <c r="O83" s="582">
        <f t="shared" si="10"/>
        <v>0.93404461687681861</v>
      </c>
      <c r="P83" s="185" t="s">
        <v>81</v>
      </c>
      <c r="Q83" s="865">
        <v>18</v>
      </c>
      <c r="R83" s="865">
        <v>420</v>
      </c>
      <c r="S83" s="865">
        <v>487</v>
      </c>
      <c r="T83" s="583">
        <f t="shared" si="8"/>
        <v>0.86242299794661192</v>
      </c>
      <c r="U83" s="185" t="s">
        <v>81</v>
      </c>
      <c r="V83" s="867"/>
      <c r="W83" s="868"/>
      <c r="X83" s="868"/>
      <c r="Y83" s="585"/>
      <c r="Z83" s="185" t="s">
        <v>81</v>
      </c>
      <c r="AA83" s="182"/>
      <c r="AB83" s="183"/>
      <c r="AC83" s="183"/>
      <c r="AD83" s="586"/>
      <c r="AE83" s="55"/>
      <c r="AF83" s="55"/>
      <c r="AG83" s="55"/>
      <c r="AI83" s="57"/>
      <c r="AJ83" s="57"/>
    </row>
    <row r="84" spans="1:36" ht="15" customHeight="1">
      <c r="A84" s="185" t="s">
        <v>82</v>
      </c>
      <c r="B84" s="98">
        <f>G84+L84+Q84+V84+AA84</f>
        <v>0</v>
      </c>
      <c r="C84" s="99">
        <f>H84+M84+R84+W84+AB84</f>
        <v>0</v>
      </c>
      <c r="D84" s="99">
        <f>I84+N84+S84+X84+AC84</f>
        <v>0</v>
      </c>
      <c r="E84" s="584" t="str">
        <f t="shared" si="12"/>
        <v xml:space="preserve">  </v>
      </c>
      <c r="F84" s="185" t="s">
        <v>82</v>
      </c>
      <c r="G84" s="865"/>
      <c r="H84" s="865"/>
      <c r="I84" s="865"/>
      <c r="J84" s="581" t="str">
        <f t="shared" si="9"/>
        <v xml:space="preserve">  </v>
      </c>
      <c r="K84" s="185" t="s">
        <v>82</v>
      </c>
      <c r="L84" s="867"/>
      <c r="M84" s="868"/>
      <c r="N84" s="868"/>
      <c r="O84" s="582" t="str">
        <f t="shared" si="10"/>
        <v xml:space="preserve">  </v>
      </c>
      <c r="P84" s="185" t="s">
        <v>82</v>
      </c>
      <c r="Q84" s="865"/>
      <c r="R84" s="865"/>
      <c r="S84" s="865"/>
      <c r="T84" s="583" t="str">
        <f t="shared" si="8"/>
        <v xml:space="preserve">  </v>
      </c>
      <c r="U84" s="185" t="s">
        <v>82</v>
      </c>
      <c r="V84" s="867"/>
      <c r="W84" s="868"/>
      <c r="X84" s="868"/>
      <c r="Y84" s="585" t="str">
        <f t="shared" si="11"/>
        <v xml:space="preserve">  </v>
      </c>
      <c r="Z84" s="185" t="s">
        <v>82</v>
      </c>
      <c r="AA84" s="182"/>
      <c r="AB84" s="183"/>
      <c r="AC84" s="183"/>
      <c r="AD84" s="586"/>
      <c r="AE84" s="55"/>
      <c r="AF84" s="55"/>
      <c r="AG84" s="55"/>
      <c r="AI84" s="57"/>
      <c r="AJ84" s="57"/>
    </row>
    <row r="85" spans="1:36">
      <c r="A85" s="185" t="s">
        <v>83</v>
      </c>
      <c r="B85" s="98">
        <v>53</v>
      </c>
      <c r="C85" s="99">
        <v>900</v>
      </c>
      <c r="D85" s="99">
        <v>1096</v>
      </c>
      <c r="E85" s="584">
        <f t="shared" si="12"/>
        <v>0.82116788321167888</v>
      </c>
      <c r="F85" s="185" t="s">
        <v>83</v>
      </c>
      <c r="G85" s="865">
        <v>8</v>
      </c>
      <c r="H85" s="865">
        <v>142</v>
      </c>
      <c r="I85" s="865">
        <v>179</v>
      </c>
      <c r="J85" s="581">
        <f t="shared" si="9"/>
        <v>0.79329608938547491</v>
      </c>
      <c r="K85" s="185" t="s">
        <v>83</v>
      </c>
      <c r="L85" s="867">
        <v>28</v>
      </c>
      <c r="M85" s="868">
        <v>518</v>
      </c>
      <c r="N85" s="868">
        <v>614</v>
      </c>
      <c r="O85" s="582">
        <f t="shared" si="10"/>
        <v>0.84364820846905542</v>
      </c>
      <c r="P85" s="185" t="s">
        <v>83</v>
      </c>
      <c r="Q85" s="865">
        <v>16</v>
      </c>
      <c r="R85" s="865">
        <v>222</v>
      </c>
      <c r="S85" s="865">
        <v>281</v>
      </c>
      <c r="T85" s="583">
        <f t="shared" si="8"/>
        <v>0.79003558718861211</v>
      </c>
      <c r="U85" s="185" t="s">
        <v>83</v>
      </c>
      <c r="V85" s="867">
        <v>1</v>
      </c>
      <c r="W85" s="868">
        <v>18</v>
      </c>
      <c r="X85" s="868">
        <v>22</v>
      </c>
      <c r="Y85" s="585">
        <f t="shared" si="11"/>
        <v>0.81818181818181823</v>
      </c>
      <c r="Z85" s="185" t="s">
        <v>83</v>
      </c>
      <c r="AA85" s="182"/>
      <c r="AB85" s="183"/>
      <c r="AC85" s="183"/>
      <c r="AD85" s="586"/>
      <c r="AE85" s="55"/>
      <c r="AF85" s="55"/>
      <c r="AG85" s="55"/>
      <c r="AI85" s="57"/>
      <c r="AJ85" s="57"/>
    </row>
    <row r="86" spans="1:36">
      <c r="A86" s="185" t="s">
        <v>84</v>
      </c>
      <c r="B86" s="98">
        <v>47</v>
      </c>
      <c r="C86" s="99">
        <v>811</v>
      </c>
      <c r="D86" s="99">
        <v>1076</v>
      </c>
      <c r="E86" s="584">
        <f t="shared" si="12"/>
        <v>0.75371747211895912</v>
      </c>
      <c r="F86" s="185" t="s">
        <v>84</v>
      </c>
      <c r="G86" s="865">
        <v>7</v>
      </c>
      <c r="H86" s="865">
        <v>135</v>
      </c>
      <c r="I86" s="865">
        <v>142</v>
      </c>
      <c r="J86" s="581">
        <f t="shared" si="9"/>
        <v>0.95070422535211263</v>
      </c>
      <c r="K86" s="185" t="s">
        <v>84</v>
      </c>
      <c r="L86" s="867">
        <v>24</v>
      </c>
      <c r="M86" s="868">
        <v>445</v>
      </c>
      <c r="N86" s="868">
        <v>571</v>
      </c>
      <c r="O86" s="582">
        <f t="shared" si="10"/>
        <v>0.7793345008756567</v>
      </c>
      <c r="P86" s="185" t="s">
        <v>84</v>
      </c>
      <c r="Q86" s="865">
        <v>15</v>
      </c>
      <c r="R86" s="865">
        <v>210</v>
      </c>
      <c r="S86" s="865">
        <v>339</v>
      </c>
      <c r="T86" s="583">
        <f t="shared" si="8"/>
        <v>0.61946902654867253</v>
      </c>
      <c r="U86" s="185" t="s">
        <v>84</v>
      </c>
      <c r="V86" s="867">
        <v>1</v>
      </c>
      <c r="W86" s="868">
        <v>21</v>
      </c>
      <c r="X86" s="868">
        <v>24</v>
      </c>
      <c r="Y86" s="585">
        <f t="shared" si="11"/>
        <v>0.875</v>
      </c>
      <c r="Z86" s="185" t="s">
        <v>84</v>
      </c>
      <c r="AA86" s="182"/>
      <c r="AB86" s="183"/>
      <c r="AC86" s="183"/>
      <c r="AD86" s="586"/>
      <c r="AE86" s="55"/>
      <c r="AF86" s="55"/>
      <c r="AG86" s="55"/>
      <c r="AI86" s="57"/>
      <c r="AJ86" s="57"/>
    </row>
    <row r="87" spans="1:36">
      <c r="A87" s="185" t="s">
        <v>85</v>
      </c>
      <c r="B87" s="98">
        <v>9</v>
      </c>
      <c r="C87" s="99">
        <v>125</v>
      </c>
      <c r="D87" s="99">
        <v>140</v>
      </c>
      <c r="E87" s="584">
        <f t="shared" si="12"/>
        <v>0.8928571428571429</v>
      </c>
      <c r="F87" s="185" t="s">
        <v>85</v>
      </c>
      <c r="G87" s="865"/>
      <c r="H87" s="865"/>
      <c r="I87" s="865"/>
      <c r="J87" s="581" t="str">
        <f t="shared" si="9"/>
        <v xml:space="preserve">  </v>
      </c>
      <c r="K87" s="185" t="s">
        <v>85</v>
      </c>
      <c r="L87" s="867"/>
      <c r="M87" s="868"/>
      <c r="N87" s="868"/>
      <c r="O87" s="582" t="str">
        <f t="shared" si="10"/>
        <v xml:space="preserve">  </v>
      </c>
      <c r="P87" s="185" t="s">
        <v>85</v>
      </c>
      <c r="Q87" s="865">
        <v>9</v>
      </c>
      <c r="R87" s="865">
        <v>125</v>
      </c>
      <c r="S87" s="865">
        <v>140</v>
      </c>
      <c r="T87" s="583">
        <f t="shared" si="8"/>
        <v>0.8928571428571429</v>
      </c>
      <c r="U87" s="185" t="s">
        <v>85</v>
      </c>
      <c r="V87" s="867"/>
      <c r="W87" s="868"/>
      <c r="X87" s="868"/>
      <c r="Y87" s="585"/>
      <c r="Z87" s="185" t="s">
        <v>85</v>
      </c>
      <c r="AA87" s="182"/>
      <c r="AB87" s="183"/>
      <c r="AC87" s="183"/>
      <c r="AD87" s="586"/>
      <c r="AE87" s="55"/>
      <c r="AF87" s="55"/>
      <c r="AG87" s="55"/>
      <c r="AI87" s="57"/>
      <c r="AJ87" s="57"/>
    </row>
    <row r="88" spans="1:36">
      <c r="A88" s="187" t="s">
        <v>86</v>
      </c>
      <c r="B88" s="101">
        <f>G88+L88+Q88+V88+AA88</f>
        <v>4</v>
      </c>
      <c r="C88" s="102">
        <v>71</v>
      </c>
      <c r="D88" s="102">
        <v>80</v>
      </c>
      <c r="E88" s="584">
        <f t="shared" si="12"/>
        <v>0.88749999999999996</v>
      </c>
      <c r="F88" s="187" t="s">
        <v>86</v>
      </c>
      <c r="G88" s="865"/>
      <c r="H88" s="865"/>
      <c r="I88" s="865"/>
      <c r="J88" s="581"/>
      <c r="K88" s="187" t="s">
        <v>86</v>
      </c>
      <c r="L88" s="867">
        <v>3</v>
      </c>
      <c r="M88" s="868">
        <v>59</v>
      </c>
      <c r="N88" s="868">
        <v>60</v>
      </c>
      <c r="O88" s="582">
        <f t="shared" si="10"/>
        <v>0.98333333333333328</v>
      </c>
      <c r="P88" s="187" t="s">
        <v>86</v>
      </c>
      <c r="Q88" s="865"/>
      <c r="R88" s="865"/>
      <c r="S88" s="865"/>
      <c r="T88" s="583"/>
      <c r="U88" s="187" t="s">
        <v>86</v>
      </c>
      <c r="V88" s="867"/>
      <c r="W88" s="868"/>
      <c r="X88" s="868"/>
      <c r="Y88" s="585"/>
      <c r="Z88" s="187" t="s">
        <v>86</v>
      </c>
      <c r="AA88" s="182">
        <v>1</v>
      </c>
      <c r="AB88" s="183">
        <v>12</v>
      </c>
      <c r="AC88" s="183">
        <v>20</v>
      </c>
      <c r="AD88" s="586">
        <f>AB88/AC88</f>
        <v>0.6</v>
      </c>
      <c r="AE88" s="55"/>
      <c r="AF88" s="55"/>
      <c r="AG88" s="55"/>
      <c r="AI88" s="57"/>
      <c r="AJ88" s="57"/>
    </row>
    <row r="89" spans="1:36">
      <c r="A89" s="185" t="s">
        <v>87</v>
      </c>
      <c r="B89" s="98">
        <v>17</v>
      </c>
      <c r="C89" s="99">
        <v>251</v>
      </c>
      <c r="D89" s="99">
        <v>293</v>
      </c>
      <c r="E89" s="584">
        <f t="shared" si="12"/>
        <v>0.85665529010238906</v>
      </c>
      <c r="F89" s="185" t="s">
        <v>87</v>
      </c>
      <c r="G89" s="865"/>
      <c r="H89" s="865"/>
      <c r="I89" s="865"/>
      <c r="J89" s="581"/>
      <c r="K89" s="185" t="s">
        <v>87</v>
      </c>
      <c r="L89" s="867">
        <v>13</v>
      </c>
      <c r="M89" s="868">
        <v>196</v>
      </c>
      <c r="N89" s="868">
        <v>226</v>
      </c>
      <c r="O89" s="582">
        <f t="shared" si="10"/>
        <v>0.86725663716814161</v>
      </c>
      <c r="P89" s="185" t="s">
        <v>87</v>
      </c>
      <c r="Q89" s="865">
        <v>4</v>
      </c>
      <c r="R89" s="865">
        <v>55</v>
      </c>
      <c r="S89" s="865">
        <v>67</v>
      </c>
      <c r="T89" s="583">
        <f t="shared" si="8"/>
        <v>0.82089552238805974</v>
      </c>
      <c r="U89" s="185" t="s">
        <v>87</v>
      </c>
      <c r="V89" s="867"/>
      <c r="W89" s="868"/>
      <c r="X89" s="868"/>
      <c r="Y89" s="585"/>
      <c r="Z89" s="185" t="s">
        <v>87</v>
      </c>
      <c r="AA89" s="182"/>
      <c r="AB89" s="183"/>
      <c r="AC89" s="183"/>
      <c r="AD89" s="586"/>
      <c r="AE89" s="55"/>
      <c r="AF89" s="55"/>
      <c r="AG89" s="55"/>
      <c r="AI89" s="57"/>
      <c r="AJ89" s="57"/>
    </row>
    <row r="90" spans="1:36">
      <c r="A90" s="185" t="s">
        <v>88</v>
      </c>
      <c r="B90" s="98">
        <v>23</v>
      </c>
      <c r="C90" s="99">
        <v>328</v>
      </c>
      <c r="D90" s="99">
        <v>408</v>
      </c>
      <c r="E90" s="584">
        <f t="shared" si="12"/>
        <v>0.80392156862745101</v>
      </c>
      <c r="F90" s="185" t="s">
        <v>88</v>
      </c>
      <c r="G90" s="865"/>
      <c r="H90" s="865"/>
      <c r="I90" s="865"/>
      <c r="J90" s="581" t="str">
        <f t="shared" si="9"/>
        <v xml:space="preserve">  </v>
      </c>
      <c r="K90" s="185" t="s">
        <v>88</v>
      </c>
      <c r="L90" s="867">
        <v>21</v>
      </c>
      <c r="M90" s="868">
        <v>316</v>
      </c>
      <c r="N90" s="868">
        <v>379</v>
      </c>
      <c r="O90" s="582">
        <f t="shared" si="10"/>
        <v>0.83377308707124009</v>
      </c>
      <c r="P90" s="185" t="s">
        <v>88</v>
      </c>
      <c r="Q90" s="865"/>
      <c r="R90" s="865"/>
      <c r="S90" s="865"/>
      <c r="T90" s="583"/>
      <c r="U90" s="185" t="s">
        <v>88</v>
      </c>
      <c r="V90" s="867">
        <v>2</v>
      </c>
      <c r="W90" s="868">
        <v>12</v>
      </c>
      <c r="X90" s="868">
        <v>29</v>
      </c>
      <c r="Y90" s="585">
        <f t="shared" si="11"/>
        <v>0.41379310344827586</v>
      </c>
      <c r="Z90" s="185" t="s">
        <v>88</v>
      </c>
      <c r="AA90" s="182"/>
      <c r="AB90" s="183"/>
      <c r="AC90" s="183"/>
      <c r="AD90" s="586"/>
      <c r="AE90" s="55"/>
      <c r="AF90" s="55"/>
      <c r="AG90" s="55"/>
      <c r="AI90" s="57"/>
      <c r="AJ90" s="57"/>
    </row>
    <row r="91" spans="1:36">
      <c r="A91" s="185" t="s">
        <v>89</v>
      </c>
      <c r="B91" s="98">
        <v>8</v>
      </c>
      <c r="C91" s="99">
        <v>123</v>
      </c>
      <c r="D91" s="99">
        <v>154</v>
      </c>
      <c r="E91" s="584">
        <f t="shared" si="12"/>
        <v>0.79870129870129869</v>
      </c>
      <c r="F91" s="185" t="s">
        <v>89</v>
      </c>
      <c r="G91" s="865">
        <v>3</v>
      </c>
      <c r="H91" s="865">
        <v>60</v>
      </c>
      <c r="I91" s="865">
        <v>75</v>
      </c>
      <c r="J91" s="581">
        <f t="shared" si="9"/>
        <v>0.8</v>
      </c>
      <c r="K91" s="185" t="s">
        <v>89</v>
      </c>
      <c r="L91" s="867">
        <v>3</v>
      </c>
      <c r="M91" s="868">
        <v>43</v>
      </c>
      <c r="N91" s="868">
        <v>53</v>
      </c>
      <c r="O91" s="582">
        <f t="shared" si="10"/>
        <v>0.81132075471698117</v>
      </c>
      <c r="P91" s="185" t="s">
        <v>89</v>
      </c>
      <c r="Q91" s="865">
        <v>2</v>
      </c>
      <c r="R91" s="865">
        <v>20</v>
      </c>
      <c r="S91" s="865">
        <v>26</v>
      </c>
      <c r="T91" s="583">
        <f t="shared" si="8"/>
        <v>0.76923076923076927</v>
      </c>
      <c r="U91" s="185" t="s">
        <v>89</v>
      </c>
      <c r="V91" s="867"/>
      <c r="W91" s="868"/>
      <c r="X91" s="868"/>
      <c r="Y91" s="585"/>
      <c r="Z91" s="185" t="s">
        <v>89</v>
      </c>
      <c r="AA91" s="182"/>
      <c r="AB91" s="183"/>
      <c r="AC91" s="183"/>
      <c r="AD91" s="586"/>
      <c r="AE91" s="55"/>
      <c r="AF91" s="55"/>
      <c r="AG91" s="55"/>
      <c r="AI91" s="57"/>
      <c r="AJ91" s="57"/>
    </row>
    <row r="92" spans="1:36" ht="15" customHeight="1">
      <c r="A92" s="520"/>
      <c r="B92" s="98"/>
      <c r="C92" s="99"/>
      <c r="D92" s="99"/>
      <c r="E92" s="569"/>
      <c r="F92" s="520"/>
      <c r="G92" s="865"/>
      <c r="H92" s="865"/>
      <c r="I92" s="865"/>
      <c r="J92" s="575"/>
      <c r="K92" s="520"/>
      <c r="L92" s="867"/>
      <c r="M92" s="868"/>
      <c r="N92" s="868"/>
      <c r="O92" s="569"/>
      <c r="P92" s="520"/>
      <c r="Q92" s="865"/>
      <c r="R92" s="865"/>
      <c r="S92" s="865"/>
      <c r="T92" s="575"/>
      <c r="U92" s="520"/>
      <c r="V92" s="867"/>
      <c r="W92" s="868"/>
      <c r="X92" s="868"/>
      <c r="Y92" s="569"/>
      <c r="Z92" s="520"/>
      <c r="AA92" s="424"/>
      <c r="AB92" s="425"/>
      <c r="AC92" s="425"/>
      <c r="AD92" s="577"/>
      <c r="AE92" s="55"/>
      <c r="AF92" s="55"/>
      <c r="AG92" s="55"/>
      <c r="AI92" s="57"/>
      <c r="AJ92" s="57"/>
    </row>
    <row r="93" spans="1:36" s="61" customFormat="1">
      <c r="A93" s="521" t="s">
        <v>263</v>
      </c>
      <c r="B93" s="103">
        <f>SUM(B4:B92)</f>
        <v>3092</v>
      </c>
      <c r="C93" s="104">
        <f t="shared" ref="C93:D93" si="13">SUM(C4:C92)</f>
        <v>58895</v>
      </c>
      <c r="D93" s="104">
        <f t="shared" si="13"/>
        <v>68603</v>
      </c>
      <c r="E93" s="570">
        <f>IF(AND(C93&gt;0,D93&gt;0),C93/D93,"  ")</f>
        <v>0.85849015349182978</v>
      </c>
      <c r="F93" s="521" t="s">
        <v>263</v>
      </c>
      <c r="G93" s="851">
        <f>SUM(G4:G92)</f>
        <v>591</v>
      </c>
      <c r="H93" s="851">
        <f>SUM(H4:H92)</f>
        <v>11394</v>
      </c>
      <c r="I93" s="851">
        <f>SUM(I4:I92)</f>
        <v>13415</v>
      </c>
      <c r="J93" s="576">
        <f>IF(AND(H93&gt;0,I93&gt;0),H93/I93,"  ")</f>
        <v>0.84934774506149835</v>
      </c>
      <c r="K93" s="521" t="s">
        <v>263</v>
      </c>
      <c r="L93" s="869">
        <f>SUM(L4:L91)</f>
        <v>1592</v>
      </c>
      <c r="M93" s="851">
        <f>SUM(M4:M91)</f>
        <v>31231</v>
      </c>
      <c r="N93" s="851">
        <f>SUM(N4:N91)</f>
        <v>35765</v>
      </c>
      <c r="O93" s="570">
        <f>IF(AND(M93&gt;0,N93&gt;0),M93/N93,"  ")</f>
        <v>0.87322801621697188</v>
      </c>
      <c r="P93" s="521" t="s">
        <v>263</v>
      </c>
      <c r="Q93" s="851">
        <f>SUM(Q4:Q91)</f>
        <v>809</v>
      </c>
      <c r="R93" s="851">
        <f>SUM(R4:R91)</f>
        <v>14419</v>
      </c>
      <c r="S93" s="851">
        <f>SUM(S4:S91)</f>
        <v>17128</v>
      </c>
      <c r="T93" s="576">
        <f>IF(AND(R93&gt;0,S93&gt;0),R93/S93,"  ")</f>
        <v>0.84183792620270903</v>
      </c>
      <c r="U93" s="521" t="s">
        <v>263</v>
      </c>
      <c r="V93" s="869">
        <f>SUM(V4:V91)</f>
        <v>98</v>
      </c>
      <c r="W93" s="851">
        <f>SUM(W4:W91)</f>
        <v>1814</v>
      </c>
      <c r="X93" s="851">
        <f>SUM(X4:X91)</f>
        <v>2245</v>
      </c>
      <c r="Y93" s="570">
        <f>IF(AND(W93&gt;0,X93&gt;0),W93/X93,"  ")</f>
        <v>0.80801781737193767</v>
      </c>
      <c r="Z93" s="521" t="s">
        <v>263</v>
      </c>
      <c r="AA93" s="106">
        <f>SUM(AA4:AA91)</f>
        <v>2</v>
      </c>
      <c r="AB93" s="106">
        <f>SUM(AB4:AB91)</f>
        <v>37</v>
      </c>
      <c r="AC93" s="106">
        <f>SUM(AC4:AC91)</f>
        <v>50</v>
      </c>
      <c r="AD93" s="570">
        <f>IF(AND(AB93&gt;0,AC93&gt;0),AB93/AC93,"  ")</f>
        <v>0.74</v>
      </c>
      <c r="AE93" s="58"/>
      <c r="AF93" s="58"/>
      <c r="AG93" s="58"/>
      <c r="AH93" s="59"/>
      <c r="AI93" s="60"/>
      <c r="AJ93" s="60"/>
    </row>
    <row r="94" spans="1:36">
      <c r="B94" s="54"/>
      <c r="C94" s="54"/>
      <c r="D94" s="54"/>
      <c r="E94" s="571"/>
      <c r="G94" s="175"/>
      <c r="H94" s="175"/>
      <c r="I94" s="175"/>
      <c r="J94" s="571"/>
      <c r="L94" s="175"/>
      <c r="M94" s="175"/>
      <c r="N94" s="175"/>
      <c r="O94" s="571"/>
      <c r="Q94" s="175"/>
      <c r="R94" s="175"/>
      <c r="S94" s="175"/>
      <c r="T94" s="571"/>
      <c r="V94" s="175"/>
      <c r="W94" s="175"/>
      <c r="X94" s="175"/>
      <c r="Y94" s="571"/>
      <c r="AA94" s="174"/>
      <c r="AB94" s="174"/>
      <c r="AC94" s="174"/>
      <c r="AD94" s="174"/>
      <c r="AE94" s="63"/>
    </row>
    <row r="95" spans="1:36" s="7" customFormat="1">
      <c r="A95" s="692" t="s">
        <v>1472</v>
      </c>
      <c r="B95" s="691" t="s">
        <v>1471</v>
      </c>
      <c r="C95" s="108"/>
      <c r="D95" s="108"/>
      <c r="E95" s="572"/>
      <c r="F95" s="107"/>
      <c r="G95" s="108"/>
      <c r="H95" s="108"/>
      <c r="I95" s="108"/>
      <c r="J95" s="572"/>
      <c r="K95" s="107"/>
      <c r="L95" s="108"/>
      <c r="M95" s="108"/>
      <c r="N95" s="108"/>
      <c r="O95" s="572"/>
      <c r="P95" s="107"/>
      <c r="Q95" s="108"/>
      <c r="R95" s="108"/>
      <c r="S95" s="108"/>
      <c r="T95" s="572"/>
      <c r="U95" s="107"/>
      <c r="V95" s="108"/>
      <c r="W95" s="108"/>
      <c r="X95" s="172"/>
      <c r="Y95" s="572"/>
      <c r="AA95" s="139"/>
      <c r="AB95" s="139"/>
      <c r="AC95" s="139"/>
      <c r="AD95" s="64"/>
      <c r="AI95" s="65"/>
    </row>
    <row r="96" spans="1:36" ht="18.75" customHeight="1">
      <c r="A96" s="523"/>
      <c r="B96" s="109" t="s">
        <v>266</v>
      </c>
      <c r="C96" s="109"/>
      <c r="D96" s="109"/>
      <c r="E96" s="573"/>
      <c r="F96" s="523"/>
      <c r="G96" s="110"/>
      <c r="H96" s="110"/>
      <c r="I96" s="110"/>
      <c r="J96" s="573"/>
      <c r="K96" s="523"/>
      <c r="L96" s="110"/>
      <c r="M96" s="110"/>
      <c r="N96" s="110"/>
      <c r="O96" s="573"/>
      <c r="P96" s="523"/>
      <c r="Q96" s="110"/>
      <c r="R96" s="110"/>
      <c r="S96" s="110"/>
      <c r="T96" s="573"/>
      <c r="U96" s="523"/>
      <c r="V96" s="110"/>
      <c r="W96" s="110"/>
      <c r="X96" s="175"/>
      <c r="Y96" s="571"/>
      <c r="Z96" s="523"/>
      <c r="AA96" s="174"/>
      <c r="AB96" s="174"/>
      <c r="AC96" s="174"/>
      <c r="AD96" s="174"/>
      <c r="AE96" s="63"/>
    </row>
    <row r="97" spans="1:31">
      <c r="A97" s="523"/>
      <c r="C97" s="109"/>
      <c r="D97" s="109"/>
      <c r="E97" s="573"/>
      <c r="F97" s="523"/>
      <c r="G97" s="110"/>
      <c r="H97" s="110"/>
      <c r="I97" s="110"/>
      <c r="J97" s="573"/>
      <c r="K97" s="523"/>
      <c r="L97" s="110"/>
      <c r="M97" s="110"/>
      <c r="N97" s="110"/>
      <c r="O97" s="573"/>
      <c r="P97" s="523"/>
      <c r="Q97" s="110"/>
      <c r="R97" s="110"/>
      <c r="S97" s="110"/>
      <c r="T97" s="573"/>
      <c r="U97" s="523"/>
      <c r="V97" s="110"/>
      <c r="W97" s="110"/>
      <c r="X97" s="175"/>
      <c r="Y97" s="571"/>
      <c r="Z97" s="523"/>
      <c r="AA97" s="174"/>
      <c r="AB97" s="174"/>
      <c r="AC97" s="174"/>
      <c r="AD97" s="174"/>
      <c r="AE97" s="63"/>
    </row>
    <row r="98" spans="1:31">
      <c r="E98" s="571"/>
      <c r="G98" s="175"/>
      <c r="H98" s="175"/>
      <c r="I98" s="175"/>
      <c r="J98" s="571"/>
      <c r="L98" s="175"/>
      <c r="M98" s="175"/>
      <c r="N98" s="175"/>
      <c r="O98" s="571"/>
      <c r="Q98" s="175"/>
      <c r="R98" s="175"/>
      <c r="S98" s="175"/>
      <c r="T98" s="571"/>
      <c r="V98" s="175"/>
      <c r="W98" s="175"/>
      <c r="X98" s="175"/>
      <c r="Y98" s="571"/>
      <c r="AA98" s="174"/>
      <c r="AB98" s="174"/>
      <c r="AC98" s="174"/>
      <c r="AD98" s="174"/>
      <c r="AE98" s="63"/>
    </row>
    <row r="99" spans="1:31">
      <c r="E99" s="571"/>
      <c r="G99" s="175"/>
      <c r="H99" s="175"/>
      <c r="I99" s="175"/>
      <c r="J99" s="571"/>
      <c r="L99" s="175"/>
      <c r="M99" s="175"/>
      <c r="N99" s="175"/>
      <c r="O99" s="571"/>
      <c r="Q99" s="175"/>
      <c r="R99" s="175"/>
      <c r="S99" s="175"/>
      <c r="T99" s="571"/>
      <c r="V99" s="175"/>
      <c r="W99" s="175"/>
      <c r="X99" s="175"/>
      <c r="Y99" s="571"/>
      <c r="AA99" s="174"/>
      <c r="AB99" s="174"/>
      <c r="AC99" s="174"/>
      <c r="AD99" s="174"/>
      <c r="AE99" s="63"/>
    </row>
    <row r="100" spans="1:31">
      <c r="E100" s="574"/>
      <c r="G100" s="175"/>
      <c r="H100" s="175"/>
      <c r="I100" s="175"/>
      <c r="J100" s="571"/>
      <c r="L100" s="175"/>
      <c r="M100" s="175"/>
      <c r="N100" s="175"/>
      <c r="O100" s="571"/>
      <c r="Q100" s="175"/>
      <c r="R100" s="175"/>
      <c r="S100" s="175"/>
      <c r="T100" s="571"/>
      <c r="V100" s="175"/>
      <c r="W100" s="175"/>
      <c r="X100" s="175"/>
      <c r="Y100" s="571"/>
      <c r="AA100" s="174"/>
      <c r="AB100" s="174"/>
      <c r="AC100" s="174"/>
      <c r="AD100" s="174"/>
      <c r="AE100" s="63"/>
    </row>
    <row r="101" spans="1:31">
      <c r="E101" s="571"/>
      <c r="G101" s="175"/>
      <c r="H101" s="175"/>
      <c r="I101" s="175"/>
      <c r="J101" s="571"/>
      <c r="L101" s="175"/>
      <c r="M101" s="175"/>
      <c r="N101" s="175"/>
      <c r="O101" s="571"/>
      <c r="Q101" s="175"/>
      <c r="R101" s="175"/>
      <c r="S101" s="175"/>
      <c r="T101" s="571"/>
      <c r="V101" s="175"/>
      <c r="W101" s="175"/>
      <c r="X101" s="175"/>
      <c r="Y101" s="571"/>
      <c r="AA101" s="174"/>
      <c r="AB101" s="174"/>
      <c r="AC101" s="174"/>
      <c r="AD101" s="174"/>
      <c r="AE101" s="63"/>
    </row>
    <row r="102" spans="1:31">
      <c r="E102" s="571"/>
      <c r="G102" s="175"/>
      <c r="H102" s="175"/>
      <c r="I102" s="175"/>
      <c r="J102" s="571"/>
      <c r="L102" s="175"/>
      <c r="M102" s="175"/>
      <c r="N102" s="175"/>
      <c r="O102" s="571"/>
      <c r="Q102" s="175"/>
      <c r="R102" s="175"/>
      <c r="S102" s="175"/>
      <c r="T102" s="571"/>
      <c r="V102" s="175"/>
      <c r="W102" s="175"/>
      <c r="X102" s="175"/>
      <c r="Y102" s="571"/>
      <c r="AA102" s="174"/>
      <c r="AB102" s="174"/>
      <c r="AC102" s="174"/>
      <c r="AD102" s="174"/>
      <c r="AE102" s="63"/>
    </row>
    <row r="103" spans="1:31">
      <c r="E103" s="571"/>
      <c r="G103" s="175"/>
      <c r="H103" s="175"/>
      <c r="I103" s="175"/>
      <c r="J103" s="571"/>
      <c r="L103" s="175"/>
      <c r="M103" s="175"/>
      <c r="N103" s="175"/>
      <c r="O103" s="571"/>
      <c r="Q103" s="175"/>
      <c r="R103" s="175"/>
      <c r="S103" s="175"/>
      <c r="T103" s="571"/>
      <c r="V103" s="175"/>
      <c r="W103" s="175"/>
      <c r="X103" s="175"/>
      <c r="Y103" s="571"/>
      <c r="AA103" s="174"/>
      <c r="AB103" s="174"/>
      <c r="AC103" s="174"/>
      <c r="AD103" s="174"/>
      <c r="AE103" s="63"/>
    </row>
    <row r="104" spans="1:31">
      <c r="E104" s="571"/>
      <c r="G104" s="175"/>
      <c r="H104" s="175"/>
      <c r="I104" s="175"/>
      <c r="J104" s="571"/>
      <c r="L104" s="175"/>
      <c r="M104" s="175"/>
      <c r="N104" s="175"/>
      <c r="O104" s="571"/>
      <c r="Q104" s="175"/>
      <c r="R104" s="175"/>
      <c r="S104" s="175"/>
      <c r="T104" s="571"/>
      <c r="V104" s="175"/>
      <c r="W104" s="175"/>
      <c r="X104" s="175"/>
      <c r="Y104" s="571"/>
      <c r="AA104" s="174"/>
      <c r="AB104" s="174"/>
      <c r="AC104" s="174"/>
      <c r="AD104" s="174"/>
      <c r="AE104" s="63"/>
    </row>
    <row r="105" spans="1:31">
      <c r="E105" s="571"/>
      <c r="G105" s="175"/>
      <c r="H105" s="175"/>
      <c r="I105" s="175"/>
      <c r="J105" s="571"/>
      <c r="L105" s="175"/>
      <c r="M105" s="175"/>
      <c r="N105" s="175"/>
      <c r="O105" s="571"/>
      <c r="Q105" s="175"/>
      <c r="R105" s="175"/>
      <c r="S105" s="175"/>
      <c r="T105" s="571"/>
      <c r="V105" s="175"/>
      <c r="W105" s="175"/>
      <c r="X105" s="175"/>
      <c r="Y105" s="571"/>
      <c r="AA105" s="174"/>
      <c r="AB105" s="174"/>
      <c r="AC105" s="174"/>
      <c r="AD105" s="174"/>
      <c r="AE105" s="63"/>
    </row>
    <row r="106" spans="1:31">
      <c r="E106" s="571"/>
      <c r="G106" s="175"/>
      <c r="H106" s="175"/>
      <c r="I106" s="175"/>
      <c r="J106" s="571"/>
      <c r="L106" s="175"/>
      <c r="M106" s="175"/>
      <c r="N106" s="175"/>
      <c r="O106" s="571"/>
      <c r="Q106" s="175"/>
      <c r="R106" s="175"/>
      <c r="S106" s="175"/>
      <c r="T106" s="571"/>
      <c r="V106" s="175"/>
      <c r="W106" s="175"/>
      <c r="X106" s="175"/>
      <c r="Y106" s="571"/>
      <c r="AA106" s="174"/>
      <c r="AB106" s="174"/>
      <c r="AC106" s="174"/>
      <c r="AD106" s="174"/>
      <c r="AE106" s="63"/>
    </row>
    <row r="107" spans="1:31">
      <c r="E107" s="571"/>
      <c r="G107" s="175"/>
      <c r="H107" s="175"/>
      <c r="I107" s="175"/>
      <c r="J107" s="571"/>
      <c r="L107" s="175"/>
      <c r="M107" s="175"/>
      <c r="N107" s="175"/>
      <c r="O107" s="571"/>
      <c r="Q107" s="175"/>
      <c r="R107" s="175"/>
      <c r="S107" s="175"/>
      <c r="T107" s="571"/>
      <c r="V107" s="175"/>
      <c r="W107" s="175"/>
      <c r="X107" s="175"/>
      <c r="Y107" s="571"/>
      <c r="AA107" s="174"/>
      <c r="AB107" s="174"/>
      <c r="AC107" s="174"/>
      <c r="AD107" s="174"/>
      <c r="AE107" s="63"/>
    </row>
    <row r="108" spans="1:31">
      <c r="E108" s="571"/>
      <c r="G108" s="175"/>
      <c r="H108" s="175"/>
      <c r="I108" s="175"/>
      <c r="J108" s="571"/>
      <c r="L108" s="175"/>
      <c r="M108" s="175"/>
      <c r="N108" s="175"/>
      <c r="O108" s="571"/>
      <c r="Q108" s="175"/>
      <c r="R108" s="175"/>
      <c r="S108" s="175"/>
      <c r="T108" s="571"/>
      <c r="V108" s="175"/>
      <c r="W108" s="175"/>
      <c r="X108" s="175"/>
      <c r="Y108" s="571"/>
      <c r="AA108" s="174"/>
      <c r="AB108" s="174"/>
      <c r="AC108" s="174"/>
      <c r="AD108" s="174"/>
      <c r="AE108" s="63"/>
    </row>
    <row r="109" spans="1:31">
      <c r="E109" s="571"/>
      <c r="G109" s="175"/>
      <c r="H109" s="175"/>
      <c r="I109" s="175"/>
      <c r="J109" s="571"/>
      <c r="L109" s="175"/>
      <c r="M109" s="175"/>
      <c r="N109" s="175"/>
      <c r="O109" s="571"/>
      <c r="Q109" s="175"/>
      <c r="R109" s="175"/>
      <c r="S109" s="175"/>
      <c r="T109" s="571"/>
      <c r="V109" s="175"/>
      <c r="W109" s="175"/>
      <c r="X109" s="175"/>
      <c r="Y109" s="571"/>
      <c r="AA109" s="174"/>
      <c r="AB109" s="174"/>
      <c r="AC109" s="174"/>
      <c r="AD109" s="174"/>
      <c r="AE109" s="63"/>
    </row>
    <row r="110" spans="1:31">
      <c r="E110" s="571"/>
      <c r="G110" s="175"/>
      <c r="H110" s="175"/>
      <c r="I110" s="175"/>
      <c r="J110" s="571"/>
      <c r="L110" s="175"/>
      <c r="M110" s="175"/>
      <c r="N110" s="175"/>
      <c r="O110" s="571"/>
      <c r="Q110" s="175"/>
      <c r="R110" s="175"/>
      <c r="S110" s="175"/>
      <c r="T110" s="571"/>
      <c r="V110" s="175"/>
      <c r="W110" s="175"/>
      <c r="X110" s="175"/>
      <c r="Y110" s="571"/>
      <c r="AA110" s="174"/>
      <c r="AB110" s="174"/>
      <c r="AC110" s="174"/>
      <c r="AD110" s="174"/>
      <c r="AE110" s="63"/>
    </row>
    <row r="111" spans="1:31">
      <c r="E111" s="571"/>
      <c r="G111" s="175"/>
      <c r="H111" s="175"/>
      <c r="I111" s="175"/>
      <c r="J111" s="571"/>
      <c r="L111" s="175"/>
      <c r="M111" s="175"/>
      <c r="N111" s="175"/>
      <c r="O111" s="571"/>
      <c r="Q111" s="175"/>
      <c r="R111" s="175"/>
      <c r="S111" s="175"/>
      <c r="T111" s="571"/>
      <c r="V111" s="175"/>
      <c r="W111" s="175"/>
      <c r="X111" s="175"/>
      <c r="Y111" s="571"/>
      <c r="AA111" s="174"/>
      <c r="AB111" s="174"/>
      <c r="AC111" s="174"/>
      <c r="AD111" s="174"/>
      <c r="AE111" s="63"/>
    </row>
    <row r="112" spans="1:31">
      <c r="E112" s="571"/>
      <c r="G112" s="175"/>
      <c r="H112" s="175"/>
      <c r="I112" s="175"/>
      <c r="J112" s="571"/>
      <c r="L112" s="175"/>
      <c r="M112" s="175"/>
      <c r="N112" s="175"/>
      <c r="O112" s="571"/>
      <c r="Q112" s="175"/>
      <c r="R112" s="175"/>
      <c r="S112" s="175"/>
      <c r="T112" s="571"/>
      <c r="V112" s="175"/>
      <c r="W112" s="175"/>
      <c r="X112" s="175"/>
      <c r="Y112" s="571"/>
      <c r="AA112" s="174"/>
      <c r="AB112" s="174"/>
      <c r="AC112" s="174"/>
      <c r="AD112" s="174"/>
      <c r="AE112" s="63"/>
    </row>
    <row r="113" spans="5:31">
      <c r="E113" s="571"/>
      <c r="G113" s="175"/>
      <c r="H113" s="175"/>
      <c r="I113" s="175"/>
      <c r="J113" s="571"/>
      <c r="L113" s="175"/>
      <c r="M113" s="175"/>
      <c r="N113" s="175"/>
      <c r="O113" s="571"/>
      <c r="Q113" s="175"/>
      <c r="R113" s="175"/>
      <c r="S113" s="175"/>
      <c r="T113" s="571"/>
      <c r="V113" s="175"/>
      <c r="W113" s="175"/>
      <c r="X113" s="175"/>
      <c r="Y113" s="571"/>
      <c r="AA113" s="174"/>
      <c r="AB113" s="174"/>
      <c r="AC113" s="174"/>
      <c r="AD113" s="174"/>
      <c r="AE113" s="63"/>
    </row>
    <row r="114" spans="5:31">
      <c r="E114" s="571"/>
      <c r="G114" s="175"/>
      <c r="H114" s="175"/>
      <c r="I114" s="175"/>
      <c r="J114" s="571"/>
      <c r="L114" s="175"/>
      <c r="M114" s="175"/>
      <c r="N114" s="175"/>
      <c r="O114" s="571"/>
      <c r="Q114" s="175"/>
      <c r="R114" s="175"/>
      <c r="S114" s="175"/>
      <c r="T114" s="571"/>
      <c r="V114" s="175"/>
      <c r="W114" s="175"/>
      <c r="X114" s="175"/>
      <c r="Y114" s="571"/>
      <c r="AA114" s="174"/>
      <c r="AB114" s="174"/>
      <c r="AC114" s="174"/>
      <c r="AD114" s="174"/>
      <c r="AE114" s="63"/>
    </row>
    <row r="115" spans="5:31">
      <c r="E115" s="571"/>
      <c r="G115" s="175"/>
      <c r="H115" s="175"/>
      <c r="I115" s="175"/>
      <c r="J115" s="571"/>
      <c r="L115" s="175"/>
      <c r="M115" s="175"/>
      <c r="N115" s="175"/>
      <c r="O115" s="571"/>
      <c r="Q115" s="175"/>
      <c r="R115" s="175"/>
      <c r="S115" s="175"/>
      <c r="T115" s="571"/>
      <c r="V115" s="175"/>
      <c r="W115" s="175"/>
      <c r="X115" s="175"/>
      <c r="Y115" s="571"/>
      <c r="AA115" s="174"/>
      <c r="AB115" s="174"/>
      <c r="AC115" s="174"/>
      <c r="AD115" s="174"/>
      <c r="AE115" s="63"/>
    </row>
  </sheetData>
  <sheetProtection password="FD2C" sheet="1" objects="1" scenarios="1" sort="0" autoFilter="0" pivotTables="0"/>
  <autoFilter ref="A3:AD92"/>
  <mergeCells count="7">
    <mergeCell ref="A1:AD1"/>
    <mergeCell ref="G2:J2"/>
    <mergeCell ref="L2:O2"/>
    <mergeCell ref="Q2:T2"/>
    <mergeCell ref="V2:Y2"/>
    <mergeCell ref="AA2:AD2"/>
    <mergeCell ref="B2:E2"/>
  </mergeCells>
  <pageMargins left="0.45" right="0.45" top="0.5" bottom="0.5" header="0.3" footer="0.3"/>
  <pageSetup scale="6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1:AD101"/>
  <sheetViews>
    <sheetView topLeftCell="I1" workbookViewId="0">
      <pane ySplit="3" topLeftCell="A79" activePane="bottomLeft" state="frozen"/>
      <selection activeCell="H1" sqref="H1"/>
      <selection pane="bottomLeft" activeCell="V98" activeCellId="5" sqref="B4:D98 G4:I98 L4:N98 Q5 Q4:S98 V4:Y98"/>
    </sheetView>
  </sheetViews>
  <sheetFormatPr baseColWidth="10" defaultColWidth="8.83203125" defaultRowHeight="14" x14ac:dyDescent="0"/>
  <cols>
    <col min="1" max="1" width="11.6640625" style="522" customWidth="1"/>
    <col min="2" max="2" width="12.83203125" style="173" customWidth="1"/>
    <col min="3" max="3" width="12.5" style="173" customWidth="1"/>
    <col min="4" max="4" width="12.1640625" style="173" customWidth="1"/>
    <col min="5" max="5" width="9.1640625" style="122" customWidth="1"/>
    <col min="6" max="6" width="11.6640625" style="522" customWidth="1"/>
    <col min="7" max="7" width="12.83203125" style="173" customWidth="1"/>
    <col min="8" max="9" width="12.6640625" style="173" customWidth="1"/>
    <col min="10" max="10" width="8.33203125" style="179" customWidth="1"/>
    <col min="11" max="11" width="11.6640625" style="522" customWidth="1"/>
    <col min="12" max="12" width="12.5" style="173" customWidth="1"/>
    <col min="13" max="14" width="11.83203125" style="173" customWidth="1"/>
    <col min="15" max="15" width="7.5" style="179" customWidth="1"/>
    <col min="16" max="16" width="11.6640625" style="522" customWidth="1"/>
    <col min="17" max="17" width="12.5" style="173" customWidth="1"/>
    <col min="18" max="19" width="12.6640625" style="173" customWidth="1"/>
    <col min="20" max="20" width="8.1640625" style="179" customWidth="1"/>
    <col min="21" max="21" width="11.6640625" style="522" customWidth="1"/>
    <col min="22" max="24" width="12.5" style="122" customWidth="1"/>
    <col min="25" max="25" width="8.5" style="179" customWidth="1"/>
    <col min="26" max="26" width="11.6640625" style="522" customWidth="1"/>
    <col min="27" max="29" width="12.6640625" style="122" customWidth="1"/>
    <col min="30" max="30" width="7.83203125" style="179" customWidth="1"/>
  </cols>
  <sheetData>
    <row r="1" spans="1:30" ht="36.75" customHeight="1">
      <c r="A1" s="908" t="s">
        <v>485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  <c r="L1" s="908"/>
      <c r="M1" s="908"/>
      <c r="N1" s="908"/>
      <c r="O1" s="908"/>
      <c r="P1" s="908"/>
      <c r="Q1" s="908"/>
      <c r="R1" s="908"/>
      <c r="S1" s="908"/>
      <c r="T1" s="908"/>
      <c r="U1" s="908"/>
      <c r="V1" s="908"/>
      <c r="W1" s="908"/>
      <c r="X1" s="908"/>
      <c r="Y1" s="979"/>
      <c r="Z1" s="908"/>
      <c r="AA1" s="908"/>
      <c r="AB1" s="908"/>
      <c r="AC1" s="908"/>
      <c r="AD1" s="979"/>
    </row>
    <row r="2" spans="1:30">
      <c r="B2" s="985" t="s">
        <v>269</v>
      </c>
      <c r="C2" s="985"/>
      <c r="D2" s="985"/>
      <c r="E2" s="985"/>
      <c r="F2" s="589"/>
      <c r="G2" s="980" t="s">
        <v>125</v>
      </c>
      <c r="H2" s="980"/>
      <c r="I2" s="980"/>
      <c r="J2" s="980"/>
      <c r="K2" s="587"/>
      <c r="L2" s="981" t="s">
        <v>126</v>
      </c>
      <c r="M2" s="981"/>
      <c r="N2" s="981"/>
      <c r="O2" s="981"/>
      <c r="P2" s="587"/>
      <c r="Q2" s="982" t="s">
        <v>258</v>
      </c>
      <c r="R2" s="982"/>
      <c r="S2" s="982"/>
      <c r="T2" s="982"/>
      <c r="U2" s="587"/>
      <c r="V2" s="983" t="s">
        <v>259</v>
      </c>
      <c r="W2" s="983"/>
      <c r="X2" s="983"/>
      <c r="Y2" s="983"/>
      <c r="Z2" s="587"/>
      <c r="AA2" s="984" t="s">
        <v>123</v>
      </c>
      <c r="AB2" s="984"/>
      <c r="AC2" s="984"/>
      <c r="AD2" s="984"/>
    </row>
    <row r="3" spans="1:30" s="588" customFormat="1" ht="15" thickBot="1">
      <c r="A3" s="579" t="s">
        <v>93</v>
      </c>
      <c r="B3" s="820" t="s">
        <v>260</v>
      </c>
      <c r="C3" s="821" t="s">
        <v>118</v>
      </c>
      <c r="D3" s="821" t="s">
        <v>261</v>
      </c>
      <c r="E3" s="822" t="s">
        <v>262</v>
      </c>
      <c r="F3" s="579" t="s">
        <v>93</v>
      </c>
      <c r="G3" s="823" t="s">
        <v>260</v>
      </c>
      <c r="H3" s="823" t="s">
        <v>118</v>
      </c>
      <c r="I3" s="823" t="s">
        <v>261</v>
      </c>
      <c r="J3" s="260" t="s">
        <v>262</v>
      </c>
      <c r="K3" s="579" t="s">
        <v>93</v>
      </c>
      <c r="L3" s="824" t="s">
        <v>260</v>
      </c>
      <c r="M3" s="825" t="s">
        <v>118</v>
      </c>
      <c r="N3" s="825" t="s">
        <v>261</v>
      </c>
      <c r="O3" s="261" t="s">
        <v>262</v>
      </c>
      <c r="P3" s="579" t="s">
        <v>93</v>
      </c>
      <c r="Q3" s="826" t="s">
        <v>260</v>
      </c>
      <c r="R3" s="826" t="s">
        <v>118</v>
      </c>
      <c r="S3" s="826" t="s">
        <v>261</v>
      </c>
      <c r="T3" s="595" t="s">
        <v>262</v>
      </c>
      <c r="U3" s="579" t="s">
        <v>93</v>
      </c>
      <c r="V3" s="827" t="s">
        <v>260</v>
      </c>
      <c r="W3" s="828" t="s">
        <v>118</v>
      </c>
      <c r="X3" s="828" t="s">
        <v>261</v>
      </c>
      <c r="Y3" s="603" t="s">
        <v>262</v>
      </c>
      <c r="Z3" s="579" t="s">
        <v>93</v>
      </c>
      <c r="AA3" s="829" t="s">
        <v>260</v>
      </c>
      <c r="AB3" s="830" t="s">
        <v>118</v>
      </c>
      <c r="AC3" s="830" t="s">
        <v>261</v>
      </c>
      <c r="AD3" s="262" t="s">
        <v>262</v>
      </c>
    </row>
    <row r="4" spans="1:30" s="122" customFormat="1" ht="15" thickTop="1">
      <c r="A4" s="187" t="s">
        <v>0</v>
      </c>
      <c r="B4" s="857">
        <v>20</v>
      </c>
      <c r="C4" s="858">
        <v>473</v>
      </c>
      <c r="D4" s="858">
        <v>533</v>
      </c>
      <c r="E4" s="596">
        <f>C4/D4</f>
        <v>0.88742964352720455</v>
      </c>
      <c r="F4" s="187" t="s">
        <v>0</v>
      </c>
      <c r="G4" s="860">
        <v>7</v>
      </c>
      <c r="H4" s="860">
        <v>137</v>
      </c>
      <c r="I4" s="860">
        <v>168</v>
      </c>
      <c r="J4" s="600">
        <f>H4/I4</f>
        <v>0.81547619047619047</v>
      </c>
      <c r="K4" s="187" t="s">
        <v>0</v>
      </c>
      <c r="L4" s="857">
        <v>9</v>
      </c>
      <c r="M4" s="858">
        <v>245</v>
      </c>
      <c r="N4" s="858">
        <v>257</v>
      </c>
      <c r="O4" s="601">
        <f>M4/N4</f>
        <v>0.953307392996109</v>
      </c>
      <c r="P4" s="187" t="s">
        <v>0</v>
      </c>
      <c r="Q4" s="860">
        <v>3</v>
      </c>
      <c r="R4" s="860">
        <v>66</v>
      </c>
      <c r="S4" s="860">
        <v>83</v>
      </c>
      <c r="T4" s="602">
        <f>R4/S4</f>
        <v>0.79518072289156627</v>
      </c>
      <c r="U4" s="187" t="s">
        <v>0</v>
      </c>
      <c r="V4" s="855">
        <v>1</v>
      </c>
      <c r="W4" s="852">
        <v>25</v>
      </c>
      <c r="X4" s="852">
        <v>25</v>
      </c>
      <c r="Y4" s="862">
        <f>W4/X4</f>
        <v>1</v>
      </c>
      <c r="Z4" s="187" t="s">
        <v>0</v>
      </c>
      <c r="AA4" s="182"/>
      <c r="AB4" s="183"/>
      <c r="AC4" s="183"/>
      <c r="AD4" s="605"/>
    </row>
    <row r="5" spans="1:30" s="122" customFormat="1">
      <c r="A5" s="187" t="s">
        <v>99</v>
      </c>
      <c r="B5" s="857"/>
      <c r="C5" s="858"/>
      <c r="D5" s="858"/>
      <c r="E5" s="596"/>
      <c r="F5" s="187" t="s">
        <v>99</v>
      </c>
      <c r="G5" s="860"/>
      <c r="H5" s="860"/>
      <c r="I5" s="860"/>
      <c r="J5" s="600"/>
      <c r="K5" s="187" t="s">
        <v>99</v>
      </c>
      <c r="L5" s="857"/>
      <c r="M5" s="858"/>
      <c r="N5" s="858"/>
      <c r="O5" s="601"/>
      <c r="P5" s="187" t="s">
        <v>99</v>
      </c>
      <c r="Q5" s="860"/>
      <c r="R5" s="860"/>
      <c r="S5" s="860"/>
      <c r="T5" s="602"/>
      <c r="U5" s="187" t="s">
        <v>99</v>
      </c>
      <c r="V5" s="855"/>
      <c r="W5" s="852"/>
      <c r="X5" s="852"/>
      <c r="Y5" s="862" t="s">
        <v>267</v>
      </c>
      <c r="Z5" s="187" t="s">
        <v>99</v>
      </c>
      <c r="AA5" s="182"/>
      <c r="AB5" s="183"/>
      <c r="AC5" s="183"/>
      <c r="AD5" s="605"/>
    </row>
    <row r="6" spans="1:30" s="122" customFormat="1">
      <c r="A6" s="187" t="s">
        <v>100</v>
      </c>
      <c r="B6" s="857"/>
      <c r="C6" s="858"/>
      <c r="D6" s="858"/>
      <c r="E6" s="596"/>
      <c r="F6" s="187" t="s">
        <v>100</v>
      </c>
      <c r="G6" s="860"/>
      <c r="H6" s="860"/>
      <c r="I6" s="860"/>
      <c r="J6" s="600"/>
      <c r="K6" s="187" t="s">
        <v>100</v>
      </c>
      <c r="L6" s="857"/>
      <c r="M6" s="858"/>
      <c r="N6" s="858"/>
      <c r="O6" s="601"/>
      <c r="P6" s="187" t="s">
        <v>100</v>
      </c>
      <c r="Q6" s="860"/>
      <c r="R6" s="860"/>
      <c r="S6" s="860"/>
      <c r="T6" s="602"/>
      <c r="U6" s="187" t="s">
        <v>100</v>
      </c>
      <c r="V6" s="855"/>
      <c r="W6" s="852"/>
      <c r="X6" s="852"/>
      <c r="Y6" s="862" t="s">
        <v>267</v>
      </c>
      <c r="Z6" s="187" t="s">
        <v>100</v>
      </c>
      <c r="AA6" s="182"/>
      <c r="AB6" s="183"/>
      <c r="AC6" s="183"/>
      <c r="AD6" s="605"/>
    </row>
    <row r="7" spans="1:30" s="122" customFormat="1">
      <c r="A7" s="187" t="s">
        <v>101</v>
      </c>
      <c r="B7" s="857"/>
      <c r="C7" s="858"/>
      <c r="D7" s="858"/>
      <c r="E7" s="596"/>
      <c r="F7" s="187" t="s">
        <v>101</v>
      </c>
      <c r="G7" s="860"/>
      <c r="H7" s="860"/>
      <c r="I7" s="860"/>
      <c r="J7" s="600"/>
      <c r="K7" s="187" t="s">
        <v>101</v>
      </c>
      <c r="L7" s="857"/>
      <c r="M7" s="858"/>
      <c r="N7" s="858"/>
      <c r="O7" s="601"/>
      <c r="P7" s="187" t="s">
        <v>101</v>
      </c>
      <c r="Q7" s="860"/>
      <c r="R7" s="860"/>
      <c r="S7" s="860"/>
      <c r="T7" s="602"/>
      <c r="U7" s="187" t="s">
        <v>101</v>
      </c>
      <c r="V7" s="855"/>
      <c r="W7" s="852"/>
      <c r="X7" s="852"/>
      <c r="Y7" s="862"/>
      <c r="Z7" s="187" t="s">
        <v>101</v>
      </c>
      <c r="AA7" s="182"/>
      <c r="AB7" s="183"/>
      <c r="AC7" s="183"/>
      <c r="AD7" s="605"/>
    </row>
    <row r="8" spans="1:30" s="122" customFormat="1">
      <c r="A8" s="187" t="s">
        <v>1</v>
      </c>
      <c r="B8" s="857">
        <v>20</v>
      </c>
      <c r="C8" s="858">
        <v>319</v>
      </c>
      <c r="D8" s="858">
        <v>409</v>
      </c>
      <c r="E8" s="596">
        <f t="shared" ref="E8:E74" si="0">C8/D8</f>
        <v>0.77995110024449876</v>
      </c>
      <c r="F8" s="187" t="s">
        <v>1</v>
      </c>
      <c r="G8" s="860">
        <v>4</v>
      </c>
      <c r="H8" s="860">
        <v>41</v>
      </c>
      <c r="I8" s="860">
        <v>53</v>
      </c>
      <c r="J8" s="600">
        <f t="shared" ref="J8:J70" si="1">H8/I8</f>
        <v>0.77358490566037741</v>
      </c>
      <c r="K8" s="187" t="s">
        <v>1</v>
      </c>
      <c r="L8" s="857">
        <v>12</v>
      </c>
      <c r="M8" s="858">
        <v>191</v>
      </c>
      <c r="N8" s="858">
        <v>236</v>
      </c>
      <c r="O8" s="601">
        <f t="shared" ref="O8:O70" si="2">M8/N8</f>
        <v>0.80932203389830504</v>
      </c>
      <c r="P8" s="187" t="s">
        <v>1</v>
      </c>
      <c r="Q8" s="860">
        <v>4</v>
      </c>
      <c r="R8" s="860">
        <v>87</v>
      </c>
      <c r="S8" s="860">
        <v>120</v>
      </c>
      <c r="T8" s="602">
        <f t="shared" ref="T8:T71" si="3">R8/S8</f>
        <v>0.72499999999999998</v>
      </c>
      <c r="U8" s="187" t="s">
        <v>1</v>
      </c>
      <c r="V8" s="855"/>
      <c r="W8" s="852"/>
      <c r="X8" s="852"/>
      <c r="Y8" s="862" t="s">
        <v>267</v>
      </c>
      <c r="Z8" s="187" t="s">
        <v>1</v>
      </c>
      <c r="AA8" s="182"/>
      <c r="AB8" s="183"/>
      <c r="AC8" s="183"/>
      <c r="AD8" s="605"/>
    </row>
    <row r="9" spans="1:30" s="122" customFormat="1">
      <c r="A9" s="187" t="s">
        <v>2</v>
      </c>
      <c r="B9" s="857">
        <v>4</v>
      </c>
      <c r="C9" s="858">
        <v>87</v>
      </c>
      <c r="D9" s="858">
        <v>96</v>
      </c>
      <c r="E9" s="596">
        <f t="shared" si="0"/>
        <v>0.90625</v>
      </c>
      <c r="F9" s="187" t="s">
        <v>2</v>
      </c>
      <c r="G9" s="860">
        <v>1</v>
      </c>
      <c r="H9" s="860">
        <v>19</v>
      </c>
      <c r="I9" s="860">
        <v>24</v>
      </c>
      <c r="J9" s="600">
        <f t="shared" si="1"/>
        <v>0.79166666666666663</v>
      </c>
      <c r="K9" s="187" t="s">
        <v>2</v>
      </c>
      <c r="L9" s="857">
        <v>3</v>
      </c>
      <c r="M9" s="858">
        <v>68</v>
      </c>
      <c r="N9" s="858">
        <v>72</v>
      </c>
      <c r="O9" s="601">
        <f t="shared" si="2"/>
        <v>0.94444444444444442</v>
      </c>
      <c r="P9" s="187" t="s">
        <v>2</v>
      </c>
      <c r="Q9" s="860"/>
      <c r="R9" s="860"/>
      <c r="S9" s="860"/>
      <c r="T9" s="602"/>
      <c r="U9" s="187" t="s">
        <v>2</v>
      </c>
      <c r="V9" s="855"/>
      <c r="W9" s="852"/>
      <c r="X9" s="852"/>
      <c r="Y9" s="862" t="s">
        <v>267</v>
      </c>
      <c r="Z9" s="187" t="s">
        <v>2</v>
      </c>
      <c r="AA9" s="182"/>
      <c r="AB9" s="183"/>
      <c r="AC9" s="183"/>
      <c r="AD9" s="605"/>
    </row>
    <row r="10" spans="1:30" s="122" customFormat="1">
      <c r="A10" s="187" t="s">
        <v>3</v>
      </c>
      <c r="B10" s="857">
        <v>6</v>
      </c>
      <c r="C10" s="858">
        <v>98</v>
      </c>
      <c r="D10" s="858">
        <v>132</v>
      </c>
      <c r="E10" s="596">
        <f t="shared" si="0"/>
        <v>0.74242424242424243</v>
      </c>
      <c r="F10" s="187" t="s">
        <v>3</v>
      </c>
      <c r="G10" s="860">
        <v>1</v>
      </c>
      <c r="H10" s="860">
        <v>21</v>
      </c>
      <c r="I10" s="860">
        <v>22</v>
      </c>
      <c r="J10" s="600">
        <f t="shared" si="1"/>
        <v>0.95454545454545459</v>
      </c>
      <c r="K10" s="187" t="s">
        <v>3</v>
      </c>
      <c r="L10" s="857">
        <v>4</v>
      </c>
      <c r="M10" s="858">
        <v>58</v>
      </c>
      <c r="N10" s="858">
        <v>88</v>
      </c>
      <c r="O10" s="601">
        <f t="shared" si="2"/>
        <v>0.65909090909090906</v>
      </c>
      <c r="P10" s="187" t="s">
        <v>3</v>
      </c>
      <c r="Q10" s="860">
        <v>1</v>
      </c>
      <c r="R10" s="860">
        <v>19</v>
      </c>
      <c r="S10" s="860">
        <v>22</v>
      </c>
      <c r="T10" s="602">
        <f t="shared" si="3"/>
        <v>0.86363636363636365</v>
      </c>
      <c r="U10" s="187" t="s">
        <v>3</v>
      </c>
      <c r="V10" s="855"/>
      <c r="W10" s="852"/>
      <c r="X10" s="852"/>
      <c r="Y10" s="862" t="s">
        <v>267</v>
      </c>
      <c r="Z10" s="187" t="s">
        <v>3</v>
      </c>
      <c r="AA10" s="182"/>
      <c r="AB10" s="183"/>
      <c r="AC10" s="183"/>
      <c r="AD10" s="605"/>
    </row>
    <row r="11" spans="1:30" s="122" customFormat="1">
      <c r="A11" s="187" t="s">
        <v>4</v>
      </c>
      <c r="B11" s="857">
        <v>7</v>
      </c>
      <c r="C11" s="858">
        <v>137</v>
      </c>
      <c r="D11" s="858">
        <v>150</v>
      </c>
      <c r="E11" s="596">
        <f t="shared" si="0"/>
        <v>0.91333333333333333</v>
      </c>
      <c r="F11" s="187" t="s">
        <v>4</v>
      </c>
      <c r="G11" s="860"/>
      <c r="H11" s="860"/>
      <c r="I11" s="860"/>
      <c r="J11" s="600"/>
      <c r="K11" s="187" t="s">
        <v>4</v>
      </c>
      <c r="L11" s="857">
        <v>7</v>
      </c>
      <c r="M11" s="858">
        <v>137</v>
      </c>
      <c r="N11" s="858">
        <v>150</v>
      </c>
      <c r="O11" s="601">
        <f t="shared" si="2"/>
        <v>0.91333333333333333</v>
      </c>
      <c r="P11" s="187" t="s">
        <v>4</v>
      </c>
      <c r="Q11" s="860"/>
      <c r="R11" s="860"/>
      <c r="S11" s="860"/>
      <c r="T11" s="602"/>
      <c r="U11" s="187" t="s">
        <v>4</v>
      </c>
      <c r="V11" s="855"/>
      <c r="W11" s="852"/>
      <c r="X11" s="852"/>
      <c r="Y11" s="862" t="s">
        <v>267</v>
      </c>
      <c r="Z11" s="187" t="s">
        <v>4</v>
      </c>
      <c r="AA11" s="182"/>
      <c r="AB11" s="183"/>
      <c r="AC11" s="183"/>
      <c r="AD11" s="605"/>
    </row>
    <row r="12" spans="1:30" s="122" customFormat="1">
      <c r="A12" s="187" t="s">
        <v>5</v>
      </c>
      <c r="B12" s="857">
        <v>159</v>
      </c>
      <c r="C12" s="858">
        <v>2057</v>
      </c>
      <c r="D12" s="858">
        <v>2423</v>
      </c>
      <c r="E12" s="596">
        <f t="shared" si="0"/>
        <v>0.84894758563763928</v>
      </c>
      <c r="F12" s="187" t="s">
        <v>5</v>
      </c>
      <c r="G12" s="860">
        <v>23</v>
      </c>
      <c r="H12" s="860">
        <v>356</v>
      </c>
      <c r="I12" s="860">
        <v>423</v>
      </c>
      <c r="J12" s="600">
        <f t="shared" si="1"/>
        <v>0.84160756501182032</v>
      </c>
      <c r="K12" s="187" t="s">
        <v>5</v>
      </c>
      <c r="L12" s="857">
        <v>89</v>
      </c>
      <c r="M12" s="858">
        <v>1116</v>
      </c>
      <c r="N12" s="858">
        <v>1316</v>
      </c>
      <c r="O12" s="601">
        <f t="shared" si="2"/>
        <v>0.84802431610942253</v>
      </c>
      <c r="P12" s="187" t="s">
        <v>5</v>
      </c>
      <c r="Q12" s="860">
        <v>47</v>
      </c>
      <c r="R12" s="860">
        <v>585</v>
      </c>
      <c r="S12" s="860">
        <v>684</v>
      </c>
      <c r="T12" s="602">
        <f t="shared" si="3"/>
        <v>0.85526315789473684</v>
      </c>
      <c r="U12" s="187" t="s">
        <v>5</v>
      </c>
      <c r="V12" s="855"/>
      <c r="W12" s="852"/>
      <c r="X12" s="852"/>
      <c r="Y12" s="862" t="s">
        <v>267</v>
      </c>
      <c r="Z12" s="187" t="s">
        <v>5</v>
      </c>
      <c r="AA12" s="182"/>
      <c r="AB12" s="183"/>
      <c r="AC12" s="183"/>
      <c r="AD12" s="605"/>
    </row>
    <row r="13" spans="1:30" s="122" customFormat="1">
      <c r="A13" s="187" t="s">
        <v>6</v>
      </c>
      <c r="B13" s="857">
        <v>13</v>
      </c>
      <c r="C13" s="858">
        <v>200</v>
      </c>
      <c r="D13" s="858">
        <v>235</v>
      </c>
      <c r="E13" s="596">
        <f t="shared" si="0"/>
        <v>0.85106382978723405</v>
      </c>
      <c r="F13" s="187" t="s">
        <v>6</v>
      </c>
      <c r="G13" s="860"/>
      <c r="H13" s="860"/>
      <c r="I13" s="860"/>
      <c r="J13" s="600"/>
      <c r="K13" s="187" t="s">
        <v>6</v>
      </c>
      <c r="L13" s="857">
        <v>13</v>
      </c>
      <c r="M13" s="858">
        <v>200</v>
      </c>
      <c r="N13" s="858">
        <v>235</v>
      </c>
      <c r="O13" s="601">
        <f t="shared" si="2"/>
        <v>0.85106382978723405</v>
      </c>
      <c r="P13" s="187" t="s">
        <v>6</v>
      </c>
      <c r="Q13" s="860"/>
      <c r="R13" s="860"/>
      <c r="S13" s="860"/>
      <c r="T13" s="602"/>
      <c r="U13" s="187" t="s">
        <v>6</v>
      </c>
      <c r="V13" s="855"/>
      <c r="W13" s="852"/>
      <c r="X13" s="852"/>
      <c r="Y13" s="862" t="s">
        <v>267</v>
      </c>
      <c r="Z13" s="187" t="s">
        <v>6</v>
      </c>
      <c r="AA13" s="182"/>
      <c r="AB13" s="183"/>
      <c r="AC13" s="183"/>
      <c r="AD13" s="605"/>
    </row>
    <row r="14" spans="1:30" s="122" customFormat="1">
      <c r="A14" s="187" t="s">
        <v>7</v>
      </c>
      <c r="B14" s="857">
        <v>4</v>
      </c>
      <c r="C14" s="858">
        <v>85</v>
      </c>
      <c r="D14" s="858">
        <v>88</v>
      </c>
      <c r="E14" s="596">
        <f t="shared" si="0"/>
        <v>0.96590909090909094</v>
      </c>
      <c r="F14" s="187" t="s">
        <v>7</v>
      </c>
      <c r="G14" s="860"/>
      <c r="H14" s="860"/>
      <c r="I14" s="860"/>
      <c r="J14" s="600"/>
      <c r="K14" s="187" t="s">
        <v>7</v>
      </c>
      <c r="L14" s="857">
        <v>4</v>
      </c>
      <c r="M14" s="858">
        <v>85</v>
      </c>
      <c r="N14" s="858">
        <v>88</v>
      </c>
      <c r="O14" s="601">
        <f t="shared" si="2"/>
        <v>0.96590909090909094</v>
      </c>
      <c r="P14" s="187" t="s">
        <v>7</v>
      </c>
      <c r="Q14" s="860"/>
      <c r="R14" s="860"/>
      <c r="S14" s="860"/>
      <c r="T14" s="602"/>
      <c r="U14" s="187" t="s">
        <v>7</v>
      </c>
      <c r="V14" s="855"/>
      <c r="W14" s="852"/>
      <c r="X14" s="852"/>
      <c r="Y14" s="862" t="s">
        <v>267</v>
      </c>
      <c r="Z14" s="187" t="s">
        <v>7</v>
      </c>
      <c r="AA14" s="182"/>
      <c r="AB14" s="183"/>
      <c r="AC14" s="183"/>
      <c r="AD14" s="605"/>
    </row>
    <row r="15" spans="1:30" s="122" customFormat="1">
      <c r="A15" s="187" t="s">
        <v>8</v>
      </c>
      <c r="B15" s="857">
        <v>11</v>
      </c>
      <c r="C15" s="858">
        <v>135</v>
      </c>
      <c r="D15" s="858">
        <v>144</v>
      </c>
      <c r="E15" s="596">
        <f t="shared" si="0"/>
        <v>0.9375</v>
      </c>
      <c r="F15" s="187" t="s">
        <v>8</v>
      </c>
      <c r="G15" s="860"/>
      <c r="H15" s="860"/>
      <c r="I15" s="860"/>
      <c r="J15" s="600"/>
      <c r="K15" s="187" t="s">
        <v>8</v>
      </c>
      <c r="L15" s="857">
        <v>11</v>
      </c>
      <c r="M15" s="858">
        <v>135</v>
      </c>
      <c r="N15" s="858">
        <v>144</v>
      </c>
      <c r="O15" s="601">
        <f t="shared" si="2"/>
        <v>0.9375</v>
      </c>
      <c r="P15" s="187" t="s">
        <v>8</v>
      </c>
      <c r="Q15" s="860"/>
      <c r="R15" s="860"/>
      <c r="S15" s="860"/>
      <c r="T15" s="602"/>
      <c r="U15" s="187" t="s">
        <v>8</v>
      </c>
      <c r="V15" s="855"/>
      <c r="W15" s="852"/>
      <c r="X15" s="852"/>
      <c r="Y15" s="862" t="s">
        <v>267</v>
      </c>
      <c r="Z15" s="187" t="s">
        <v>8</v>
      </c>
      <c r="AA15" s="182"/>
      <c r="AB15" s="183"/>
      <c r="AC15" s="183"/>
      <c r="AD15" s="605"/>
    </row>
    <row r="16" spans="1:30" s="122" customFormat="1">
      <c r="A16" s="187" t="s">
        <v>9</v>
      </c>
      <c r="B16" s="857">
        <v>140</v>
      </c>
      <c r="C16" s="858">
        <v>2808</v>
      </c>
      <c r="D16" s="858">
        <v>3138</v>
      </c>
      <c r="E16" s="596">
        <f t="shared" si="0"/>
        <v>0.89483747609942643</v>
      </c>
      <c r="F16" s="187" t="s">
        <v>9</v>
      </c>
      <c r="G16" s="860">
        <v>34</v>
      </c>
      <c r="H16" s="860">
        <v>637</v>
      </c>
      <c r="I16" s="860">
        <v>770</v>
      </c>
      <c r="J16" s="600">
        <f t="shared" si="1"/>
        <v>0.82727272727272727</v>
      </c>
      <c r="K16" s="187" t="s">
        <v>9</v>
      </c>
      <c r="L16" s="857">
        <v>72</v>
      </c>
      <c r="M16" s="858">
        <v>1576</v>
      </c>
      <c r="N16" s="858">
        <v>1680</v>
      </c>
      <c r="O16" s="601">
        <f t="shared" si="2"/>
        <v>0.93809523809523809</v>
      </c>
      <c r="P16" s="187" t="s">
        <v>9</v>
      </c>
      <c r="Q16" s="860">
        <v>34</v>
      </c>
      <c r="R16" s="860">
        <v>595</v>
      </c>
      <c r="S16" s="860">
        <v>688</v>
      </c>
      <c r="T16" s="602">
        <f t="shared" si="3"/>
        <v>0.86482558139534882</v>
      </c>
      <c r="U16" s="187" t="s">
        <v>9</v>
      </c>
      <c r="V16" s="855"/>
      <c r="W16" s="852"/>
      <c r="X16" s="852"/>
      <c r="Y16" s="862" t="s">
        <v>267</v>
      </c>
      <c r="Z16" s="187" t="s">
        <v>9</v>
      </c>
      <c r="AA16" s="182"/>
      <c r="AB16" s="183"/>
      <c r="AC16" s="183"/>
      <c r="AD16" s="605"/>
    </row>
    <row r="17" spans="1:30" s="122" customFormat="1">
      <c r="A17" s="187" t="s">
        <v>10</v>
      </c>
      <c r="B17" s="857">
        <v>5</v>
      </c>
      <c r="C17" s="858">
        <v>72</v>
      </c>
      <c r="D17" s="858">
        <v>112</v>
      </c>
      <c r="E17" s="596">
        <f t="shared" si="0"/>
        <v>0.6428571428571429</v>
      </c>
      <c r="F17" s="187" t="s">
        <v>10</v>
      </c>
      <c r="G17" s="860">
        <v>3</v>
      </c>
      <c r="H17" s="860">
        <v>43</v>
      </c>
      <c r="I17" s="860">
        <v>64</v>
      </c>
      <c r="J17" s="600">
        <f t="shared" si="1"/>
        <v>0.671875</v>
      </c>
      <c r="K17" s="187" t="s">
        <v>10</v>
      </c>
      <c r="L17" s="857">
        <v>2</v>
      </c>
      <c r="M17" s="858">
        <v>29</v>
      </c>
      <c r="N17" s="858">
        <v>48</v>
      </c>
      <c r="O17" s="601">
        <f t="shared" si="2"/>
        <v>0.60416666666666663</v>
      </c>
      <c r="P17" s="187" t="s">
        <v>10</v>
      </c>
      <c r="Q17" s="860"/>
      <c r="R17" s="860"/>
      <c r="S17" s="860"/>
      <c r="T17" s="602"/>
      <c r="U17" s="187" t="s">
        <v>10</v>
      </c>
      <c r="V17" s="855"/>
      <c r="W17" s="852"/>
      <c r="X17" s="852"/>
      <c r="Y17" s="862" t="s">
        <v>267</v>
      </c>
      <c r="Z17" s="187" t="s">
        <v>10</v>
      </c>
      <c r="AA17" s="182"/>
      <c r="AB17" s="183"/>
      <c r="AC17" s="183"/>
      <c r="AD17" s="605"/>
    </row>
    <row r="18" spans="1:30" s="122" customFormat="1">
      <c r="A18" s="187" t="s">
        <v>11</v>
      </c>
      <c r="B18" s="857">
        <v>7</v>
      </c>
      <c r="C18" s="858">
        <v>74</v>
      </c>
      <c r="D18" s="858">
        <v>115</v>
      </c>
      <c r="E18" s="596">
        <f t="shared" si="0"/>
        <v>0.64347826086956517</v>
      </c>
      <c r="F18" s="187" t="s">
        <v>11</v>
      </c>
      <c r="G18" s="860"/>
      <c r="H18" s="860"/>
      <c r="I18" s="860"/>
      <c r="J18" s="600"/>
      <c r="K18" s="187" t="s">
        <v>11</v>
      </c>
      <c r="L18" s="857">
        <v>7</v>
      </c>
      <c r="M18" s="858">
        <v>74</v>
      </c>
      <c r="N18" s="858">
        <v>115</v>
      </c>
      <c r="O18" s="601">
        <f t="shared" si="2"/>
        <v>0.64347826086956517</v>
      </c>
      <c r="P18" s="187" t="s">
        <v>11</v>
      </c>
      <c r="Q18" s="860"/>
      <c r="R18" s="860"/>
      <c r="S18" s="860"/>
      <c r="T18" s="602"/>
      <c r="U18" s="187" t="s">
        <v>11</v>
      </c>
      <c r="V18" s="855"/>
      <c r="W18" s="852"/>
      <c r="X18" s="852"/>
      <c r="Y18" s="862" t="s">
        <v>267</v>
      </c>
      <c r="Z18" s="187" t="s">
        <v>11</v>
      </c>
      <c r="AA18" s="182"/>
      <c r="AB18" s="183"/>
      <c r="AC18" s="183"/>
      <c r="AD18" s="605"/>
    </row>
    <row r="19" spans="1:30" s="122" customFormat="1">
      <c r="A19" s="187" t="s">
        <v>12</v>
      </c>
      <c r="B19" s="857">
        <v>17</v>
      </c>
      <c r="C19" s="858">
        <v>341</v>
      </c>
      <c r="D19" s="858">
        <v>449</v>
      </c>
      <c r="E19" s="596">
        <f t="shared" si="0"/>
        <v>0.75946547884187088</v>
      </c>
      <c r="F19" s="187" t="s">
        <v>12</v>
      </c>
      <c r="G19" s="860">
        <v>6</v>
      </c>
      <c r="H19" s="860">
        <v>104</v>
      </c>
      <c r="I19" s="860">
        <v>150</v>
      </c>
      <c r="J19" s="600">
        <f t="shared" si="1"/>
        <v>0.69333333333333336</v>
      </c>
      <c r="K19" s="187" t="s">
        <v>12</v>
      </c>
      <c r="L19" s="857">
        <v>7</v>
      </c>
      <c r="M19" s="858">
        <v>169</v>
      </c>
      <c r="N19" s="858">
        <v>204</v>
      </c>
      <c r="O19" s="601">
        <f t="shared" si="2"/>
        <v>0.82843137254901966</v>
      </c>
      <c r="P19" s="187" t="s">
        <v>12</v>
      </c>
      <c r="Q19" s="860">
        <v>4</v>
      </c>
      <c r="R19" s="860">
        <v>68</v>
      </c>
      <c r="S19" s="860">
        <v>95</v>
      </c>
      <c r="T19" s="602">
        <f t="shared" si="3"/>
        <v>0.71578947368421053</v>
      </c>
      <c r="U19" s="187" t="s">
        <v>12</v>
      </c>
      <c r="V19" s="855"/>
      <c r="W19" s="852"/>
      <c r="X19" s="852"/>
      <c r="Y19" s="862" t="s">
        <v>267</v>
      </c>
      <c r="Z19" s="187" t="s">
        <v>12</v>
      </c>
      <c r="AA19" s="182"/>
      <c r="AB19" s="183"/>
      <c r="AC19" s="183"/>
      <c r="AD19" s="605"/>
    </row>
    <row r="20" spans="1:30" s="122" customFormat="1">
      <c r="A20" s="187" t="s">
        <v>13</v>
      </c>
      <c r="B20" s="857">
        <v>9</v>
      </c>
      <c r="C20" s="858">
        <v>232</v>
      </c>
      <c r="D20" s="858">
        <v>261</v>
      </c>
      <c r="E20" s="596">
        <f t="shared" si="0"/>
        <v>0.88888888888888884</v>
      </c>
      <c r="F20" s="187" t="s">
        <v>13</v>
      </c>
      <c r="G20" s="860">
        <v>1</v>
      </c>
      <c r="H20" s="860">
        <v>17</v>
      </c>
      <c r="I20" s="860">
        <v>26</v>
      </c>
      <c r="J20" s="600">
        <f t="shared" si="1"/>
        <v>0.65384615384615385</v>
      </c>
      <c r="K20" s="187" t="s">
        <v>13</v>
      </c>
      <c r="L20" s="857">
        <v>6</v>
      </c>
      <c r="M20" s="858">
        <v>163</v>
      </c>
      <c r="N20" s="858">
        <v>175</v>
      </c>
      <c r="O20" s="601">
        <f t="shared" si="2"/>
        <v>0.93142857142857138</v>
      </c>
      <c r="P20" s="187" t="s">
        <v>13</v>
      </c>
      <c r="Q20" s="860">
        <v>2</v>
      </c>
      <c r="R20" s="860">
        <v>52</v>
      </c>
      <c r="S20" s="860">
        <v>60</v>
      </c>
      <c r="T20" s="602">
        <f t="shared" si="3"/>
        <v>0.8666666666666667</v>
      </c>
      <c r="U20" s="187" t="s">
        <v>13</v>
      </c>
      <c r="V20" s="855"/>
      <c r="W20" s="852"/>
      <c r="X20" s="852"/>
      <c r="Y20" s="862" t="s">
        <v>267</v>
      </c>
      <c r="Z20" s="187" t="s">
        <v>13</v>
      </c>
      <c r="AA20" s="182"/>
      <c r="AB20" s="183"/>
      <c r="AC20" s="183"/>
      <c r="AD20" s="605"/>
    </row>
    <row r="21" spans="1:30" s="122" customFormat="1">
      <c r="A21" s="187" t="s">
        <v>14</v>
      </c>
      <c r="B21" s="857">
        <v>33</v>
      </c>
      <c r="C21" s="858">
        <v>677</v>
      </c>
      <c r="D21" s="858">
        <v>778</v>
      </c>
      <c r="E21" s="596">
        <f t="shared" si="0"/>
        <v>0.87017994858611825</v>
      </c>
      <c r="F21" s="187" t="s">
        <v>14</v>
      </c>
      <c r="G21" s="860">
        <v>6</v>
      </c>
      <c r="H21" s="860">
        <v>117</v>
      </c>
      <c r="I21" s="860">
        <v>130</v>
      </c>
      <c r="J21" s="600">
        <f t="shared" si="1"/>
        <v>0.9</v>
      </c>
      <c r="K21" s="187" t="s">
        <v>14</v>
      </c>
      <c r="L21" s="857">
        <v>23</v>
      </c>
      <c r="M21" s="858">
        <v>472</v>
      </c>
      <c r="N21" s="858">
        <v>552</v>
      </c>
      <c r="O21" s="601">
        <f t="shared" si="2"/>
        <v>0.85507246376811596</v>
      </c>
      <c r="P21" s="187" t="s">
        <v>14</v>
      </c>
      <c r="Q21" s="860">
        <v>4</v>
      </c>
      <c r="R21" s="860">
        <v>88</v>
      </c>
      <c r="S21" s="860">
        <v>96</v>
      </c>
      <c r="T21" s="602">
        <f t="shared" si="3"/>
        <v>0.91666666666666663</v>
      </c>
      <c r="U21" s="187" t="s">
        <v>14</v>
      </c>
      <c r="V21" s="855"/>
      <c r="W21" s="852"/>
      <c r="X21" s="852"/>
      <c r="Y21" s="862" t="s">
        <v>267</v>
      </c>
      <c r="Z21" s="187" t="s">
        <v>14</v>
      </c>
      <c r="AA21" s="182"/>
      <c r="AB21" s="183"/>
      <c r="AC21" s="183"/>
      <c r="AD21" s="605"/>
    </row>
    <row r="22" spans="1:30" s="122" customFormat="1">
      <c r="A22" s="187" t="s">
        <v>15</v>
      </c>
      <c r="B22" s="857">
        <v>3</v>
      </c>
      <c r="C22" s="858">
        <v>54</v>
      </c>
      <c r="D22" s="858">
        <v>66</v>
      </c>
      <c r="E22" s="596">
        <f t="shared" si="0"/>
        <v>0.81818181818181823</v>
      </c>
      <c r="F22" s="187" t="s">
        <v>15</v>
      </c>
      <c r="G22" s="860"/>
      <c r="H22" s="860"/>
      <c r="I22" s="860"/>
      <c r="J22" s="600"/>
      <c r="K22" s="187" t="s">
        <v>15</v>
      </c>
      <c r="L22" s="857">
        <v>3</v>
      </c>
      <c r="M22" s="858">
        <v>54</v>
      </c>
      <c r="N22" s="858">
        <v>66</v>
      </c>
      <c r="O22" s="601">
        <f t="shared" si="2"/>
        <v>0.81818181818181823</v>
      </c>
      <c r="P22" s="187" t="s">
        <v>15</v>
      </c>
      <c r="Q22" s="860"/>
      <c r="R22" s="860"/>
      <c r="S22" s="860"/>
      <c r="T22" s="602"/>
      <c r="U22" s="187" t="s">
        <v>15</v>
      </c>
      <c r="V22" s="855"/>
      <c r="W22" s="852"/>
      <c r="X22" s="852"/>
      <c r="Y22" s="862" t="s">
        <v>267</v>
      </c>
      <c r="Z22" s="187" t="s">
        <v>15</v>
      </c>
      <c r="AA22" s="182"/>
      <c r="AB22" s="183"/>
      <c r="AC22" s="183"/>
      <c r="AD22" s="605"/>
    </row>
    <row r="23" spans="1:30" s="122" customFormat="1">
      <c r="A23" s="187" t="s">
        <v>16</v>
      </c>
      <c r="B23" s="857">
        <v>6</v>
      </c>
      <c r="C23" s="858">
        <v>130</v>
      </c>
      <c r="D23" s="858">
        <v>148</v>
      </c>
      <c r="E23" s="596">
        <f t="shared" si="0"/>
        <v>0.8783783783783784</v>
      </c>
      <c r="F23" s="187" t="s">
        <v>16</v>
      </c>
      <c r="G23" s="860">
        <v>1</v>
      </c>
      <c r="H23" s="860">
        <v>21</v>
      </c>
      <c r="I23" s="860">
        <v>24</v>
      </c>
      <c r="J23" s="600">
        <f t="shared" si="1"/>
        <v>0.875</v>
      </c>
      <c r="K23" s="187" t="s">
        <v>16</v>
      </c>
      <c r="L23" s="857">
        <v>2</v>
      </c>
      <c r="M23" s="858">
        <v>51</v>
      </c>
      <c r="N23" s="858">
        <v>51</v>
      </c>
      <c r="O23" s="601">
        <f t="shared" si="2"/>
        <v>1</v>
      </c>
      <c r="P23" s="187" t="s">
        <v>16</v>
      </c>
      <c r="Q23" s="860"/>
      <c r="R23" s="860"/>
      <c r="S23" s="860"/>
      <c r="T23" s="602"/>
      <c r="U23" s="187" t="s">
        <v>16</v>
      </c>
      <c r="V23" s="855">
        <v>3</v>
      </c>
      <c r="W23" s="852">
        <v>58</v>
      </c>
      <c r="X23" s="852">
        <v>73</v>
      </c>
      <c r="Y23" s="862">
        <f>W23/X23</f>
        <v>0.79452054794520544</v>
      </c>
      <c r="Z23" s="187" t="s">
        <v>16</v>
      </c>
      <c r="AA23" s="182"/>
      <c r="AB23" s="183"/>
      <c r="AC23" s="183"/>
      <c r="AD23" s="605"/>
    </row>
    <row r="24" spans="1:30" s="122" customFormat="1">
      <c r="A24" s="187" t="s">
        <v>17</v>
      </c>
      <c r="B24" s="857">
        <v>4</v>
      </c>
      <c r="C24" s="858">
        <v>48</v>
      </c>
      <c r="D24" s="858">
        <v>84</v>
      </c>
      <c r="E24" s="596">
        <f t="shared" si="0"/>
        <v>0.5714285714285714</v>
      </c>
      <c r="F24" s="187" t="s">
        <v>17</v>
      </c>
      <c r="G24" s="860"/>
      <c r="H24" s="860"/>
      <c r="I24" s="860"/>
      <c r="J24" s="600"/>
      <c r="K24" s="187" t="s">
        <v>17</v>
      </c>
      <c r="L24" s="857">
        <v>4</v>
      </c>
      <c r="M24" s="858">
        <v>48</v>
      </c>
      <c r="N24" s="858">
        <v>84</v>
      </c>
      <c r="O24" s="601">
        <f t="shared" si="2"/>
        <v>0.5714285714285714</v>
      </c>
      <c r="P24" s="187" t="s">
        <v>17</v>
      </c>
      <c r="Q24" s="860"/>
      <c r="R24" s="860"/>
      <c r="S24" s="860"/>
      <c r="T24" s="602"/>
      <c r="U24" s="187" t="s">
        <v>17</v>
      </c>
      <c r="V24" s="855"/>
      <c r="W24" s="852"/>
      <c r="X24" s="852"/>
      <c r="Y24" s="862"/>
      <c r="Z24" s="187" t="s">
        <v>17</v>
      </c>
      <c r="AA24" s="182"/>
      <c r="AB24" s="183"/>
      <c r="AC24" s="183"/>
      <c r="AD24" s="605"/>
    </row>
    <row r="25" spans="1:30" s="122" customFormat="1">
      <c r="A25" s="187" t="s">
        <v>18</v>
      </c>
      <c r="B25" s="857">
        <v>35</v>
      </c>
      <c r="C25" s="858">
        <v>740</v>
      </c>
      <c r="D25" s="858">
        <v>845</v>
      </c>
      <c r="E25" s="596">
        <f t="shared" si="0"/>
        <v>0.87573964497041423</v>
      </c>
      <c r="F25" s="187" t="s">
        <v>18</v>
      </c>
      <c r="G25" s="860">
        <v>2</v>
      </c>
      <c r="H25" s="860">
        <v>31</v>
      </c>
      <c r="I25" s="860">
        <v>48</v>
      </c>
      <c r="J25" s="600">
        <f t="shared" si="1"/>
        <v>0.64583333333333337</v>
      </c>
      <c r="K25" s="187" t="s">
        <v>18</v>
      </c>
      <c r="L25" s="857">
        <v>22</v>
      </c>
      <c r="M25" s="858">
        <v>471</v>
      </c>
      <c r="N25" s="858">
        <v>528</v>
      </c>
      <c r="O25" s="601">
        <f t="shared" si="2"/>
        <v>0.89204545454545459</v>
      </c>
      <c r="P25" s="187" t="s">
        <v>18</v>
      </c>
      <c r="Q25" s="860">
        <v>4</v>
      </c>
      <c r="R25" s="860">
        <v>82</v>
      </c>
      <c r="S25" s="860">
        <v>99</v>
      </c>
      <c r="T25" s="602">
        <f t="shared" si="3"/>
        <v>0.82828282828282829</v>
      </c>
      <c r="U25" s="187" t="s">
        <v>18</v>
      </c>
      <c r="V25" s="855">
        <v>7</v>
      </c>
      <c r="W25" s="852">
        <v>156</v>
      </c>
      <c r="X25" s="852">
        <v>170</v>
      </c>
      <c r="Y25" s="862">
        <f t="shared" ref="Y25:Y58" si="4">W25/X25</f>
        <v>0.91764705882352937</v>
      </c>
      <c r="Z25" s="187" t="s">
        <v>18</v>
      </c>
      <c r="AA25" s="182"/>
      <c r="AB25" s="183"/>
      <c r="AC25" s="183"/>
      <c r="AD25" s="605"/>
    </row>
    <row r="26" spans="1:30" s="122" customFormat="1">
      <c r="A26" s="187" t="s">
        <v>19</v>
      </c>
      <c r="B26" s="857"/>
      <c r="C26" s="858"/>
      <c r="D26" s="858"/>
      <c r="E26" s="596"/>
      <c r="F26" s="187" t="s">
        <v>19</v>
      </c>
      <c r="G26" s="860"/>
      <c r="H26" s="860"/>
      <c r="I26" s="860"/>
      <c r="J26" s="600"/>
      <c r="K26" s="187" t="s">
        <v>19</v>
      </c>
      <c r="L26" s="857"/>
      <c r="M26" s="858"/>
      <c r="N26" s="858"/>
      <c r="O26" s="601"/>
      <c r="P26" s="187" t="s">
        <v>19</v>
      </c>
      <c r="Q26" s="860"/>
      <c r="R26" s="860"/>
      <c r="S26" s="860"/>
      <c r="T26" s="602"/>
      <c r="U26" s="187" t="s">
        <v>19</v>
      </c>
      <c r="V26" s="855"/>
      <c r="W26" s="852"/>
      <c r="X26" s="852"/>
      <c r="Y26" s="862"/>
      <c r="Z26" s="187" t="s">
        <v>19</v>
      </c>
      <c r="AA26" s="182"/>
      <c r="AB26" s="183"/>
      <c r="AC26" s="183"/>
      <c r="AD26" s="605"/>
    </row>
    <row r="27" spans="1:30" s="122" customFormat="1">
      <c r="A27" s="187" t="s">
        <v>20</v>
      </c>
      <c r="B27" s="857">
        <v>77</v>
      </c>
      <c r="C27" s="858">
        <v>1431</v>
      </c>
      <c r="D27" s="858">
        <v>1669</v>
      </c>
      <c r="E27" s="596">
        <f t="shared" si="0"/>
        <v>0.85739964050329542</v>
      </c>
      <c r="F27" s="187" t="s">
        <v>20</v>
      </c>
      <c r="G27" s="860">
        <v>25</v>
      </c>
      <c r="H27" s="860">
        <v>451</v>
      </c>
      <c r="I27" s="860">
        <v>550</v>
      </c>
      <c r="J27" s="600">
        <f t="shared" si="1"/>
        <v>0.82</v>
      </c>
      <c r="K27" s="187" t="s">
        <v>20</v>
      </c>
      <c r="L27" s="857">
        <v>40</v>
      </c>
      <c r="M27" s="858">
        <v>730</v>
      </c>
      <c r="N27" s="858">
        <v>843</v>
      </c>
      <c r="O27" s="601">
        <f t="shared" si="2"/>
        <v>0.86595492289442466</v>
      </c>
      <c r="P27" s="187" t="s">
        <v>20</v>
      </c>
      <c r="Q27" s="860">
        <v>12</v>
      </c>
      <c r="R27" s="860">
        <v>250</v>
      </c>
      <c r="S27" s="860">
        <v>276</v>
      </c>
      <c r="T27" s="602">
        <f t="shared" si="3"/>
        <v>0.90579710144927539</v>
      </c>
      <c r="U27" s="187" t="s">
        <v>20</v>
      </c>
      <c r="V27" s="855"/>
      <c r="W27" s="852"/>
      <c r="X27" s="852"/>
      <c r="Y27" s="862"/>
      <c r="Z27" s="187" t="s">
        <v>20</v>
      </c>
      <c r="AA27" s="182"/>
      <c r="AB27" s="183"/>
      <c r="AC27" s="183"/>
      <c r="AD27" s="605"/>
    </row>
    <row r="28" spans="1:30" s="122" customFormat="1">
      <c r="A28" s="187" t="s">
        <v>21</v>
      </c>
      <c r="B28" s="857">
        <v>8</v>
      </c>
      <c r="C28" s="858">
        <v>103</v>
      </c>
      <c r="D28" s="858">
        <v>156</v>
      </c>
      <c r="E28" s="596">
        <f t="shared" si="0"/>
        <v>0.66025641025641024</v>
      </c>
      <c r="F28" s="187" t="s">
        <v>21</v>
      </c>
      <c r="G28" s="860"/>
      <c r="H28" s="860"/>
      <c r="I28" s="860"/>
      <c r="J28" s="600"/>
      <c r="K28" s="187" t="s">
        <v>21</v>
      </c>
      <c r="L28" s="857">
        <v>5</v>
      </c>
      <c r="M28" s="858">
        <v>58</v>
      </c>
      <c r="N28" s="858">
        <v>89</v>
      </c>
      <c r="O28" s="601">
        <f t="shared" si="2"/>
        <v>0.651685393258427</v>
      </c>
      <c r="P28" s="187" t="s">
        <v>21</v>
      </c>
      <c r="Q28" s="860">
        <v>3</v>
      </c>
      <c r="R28" s="860">
        <v>45</v>
      </c>
      <c r="S28" s="860">
        <v>67</v>
      </c>
      <c r="T28" s="602">
        <f t="shared" si="3"/>
        <v>0.67164179104477617</v>
      </c>
      <c r="U28" s="187" t="s">
        <v>21</v>
      </c>
      <c r="V28" s="855"/>
      <c r="W28" s="852"/>
      <c r="X28" s="852"/>
      <c r="Y28" s="862"/>
      <c r="Z28" s="187" t="s">
        <v>21</v>
      </c>
      <c r="AA28" s="182"/>
      <c r="AB28" s="183"/>
      <c r="AC28" s="183"/>
      <c r="AD28" s="605"/>
    </row>
    <row r="29" spans="1:30" s="122" customFormat="1">
      <c r="A29" s="187" t="s">
        <v>22</v>
      </c>
      <c r="B29" s="857">
        <v>1</v>
      </c>
      <c r="C29" s="858">
        <v>4</v>
      </c>
      <c r="D29" s="858">
        <v>28</v>
      </c>
      <c r="E29" s="596">
        <f t="shared" si="0"/>
        <v>0.14285714285714285</v>
      </c>
      <c r="F29" s="187" t="s">
        <v>22</v>
      </c>
      <c r="G29" s="860"/>
      <c r="H29" s="860"/>
      <c r="I29" s="860"/>
      <c r="J29" s="600"/>
      <c r="K29" s="187" t="s">
        <v>22</v>
      </c>
      <c r="L29" s="857"/>
      <c r="M29" s="858"/>
      <c r="N29" s="858"/>
      <c r="O29" s="601"/>
      <c r="P29" s="187" t="s">
        <v>22</v>
      </c>
      <c r="Q29" s="860">
        <v>1</v>
      </c>
      <c r="R29" s="860">
        <v>4</v>
      </c>
      <c r="S29" s="860">
        <v>28</v>
      </c>
      <c r="T29" s="602">
        <f t="shared" si="3"/>
        <v>0.14285714285714285</v>
      </c>
      <c r="U29" s="187" t="s">
        <v>22</v>
      </c>
      <c r="V29" s="855"/>
      <c r="W29" s="852"/>
      <c r="X29" s="852"/>
      <c r="Y29" s="862"/>
      <c r="Z29" s="187" t="s">
        <v>22</v>
      </c>
      <c r="AA29" s="182"/>
      <c r="AB29" s="183"/>
      <c r="AC29" s="183"/>
      <c r="AD29" s="605"/>
    </row>
    <row r="30" spans="1:30" s="122" customFormat="1">
      <c r="A30" s="187" t="s">
        <v>23</v>
      </c>
      <c r="B30" s="857">
        <v>28</v>
      </c>
      <c r="C30" s="858">
        <v>677</v>
      </c>
      <c r="D30" s="858">
        <v>735</v>
      </c>
      <c r="E30" s="596">
        <f t="shared" si="0"/>
        <v>0.92108843537414964</v>
      </c>
      <c r="F30" s="187" t="s">
        <v>23</v>
      </c>
      <c r="G30" s="860">
        <v>9</v>
      </c>
      <c r="H30" s="860">
        <v>177</v>
      </c>
      <c r="I30" s="860">
        <v>198</v>
      </c>
      <c r="J30" s="600">
        <f t="shared" si="1"/>
        <v>0.89393939393939392</v>
      </c>
      <c r="K30" s="187" t="s">
        <v>23</v>
      </c>
      <c r="L30" s="857">
        <v>11</v>
      </c>
      <c r="M30" s="858">
        <v>315</v>
      </c>
      <c r="N30" s="858">
        <v>330</v>
      </c>
      <c r="O30" s="601">
        <f t="shared" si="2"/>
        <v>0.95454545454545459</v>
      </c>
      <c r="P30" s="187" t="s">
        <v>23</v>
      </c>
      <c r="Q30" s="860">
        <v>7</v>
      </c>
      <c r="R30" s="860">
        <v>161</v>
      </c>
      <c r="S30" s="860">
        <v>182</v>
      </c>
      <c r="T30" s="602">
        <f t="shared" si="3"/>
        <v>0.88461538461538458</v>
      </c>
      <c r="U30" s="187" t="s">
        <v>23</v>
      </c>
      <c r="V30" s="855">
        <v>1</v>
      </c>
      <c r="W30" s="852">
        <v>24</v>
      </c>
      <c r="X30" s="852">
        <v>25</v>
      </c>
      <c r="Y30" s="862">
        <f t="shared" si="4"/>
        <v>0.96</v>
      </c>
      <c r="Z30" s="187" t="s">
        <v>23</v>
      </c>
      <c r="AA30" s="182"/>
      <c r="AB30" s="183"/>
      <c r="AC30" s="183"/>
      <c r="AD30" s="605"/>
    </row>
    <row r="31" spans="1:30" s="122" customFormat="1">
      <c r="A31" s="187" t="s">
        <v>24</v>
      </c>
      <c r="B31" s="857">
        <v>15</v>
      </c>
      <c r="C31" s="858">
        <v>258</v>
      </c>
      <c r="D31" s="858">
        <v>327</v>
      </c>
      <c r="E31" s="596">
        <f t="shared" si="0"/>
        <v>0.78899082568807344</v>
      </c>
      <c r="F31" s="187" t="s">
        <v>24</v>
      </c>
      <c r="G31" s="860">
        <v>2</v>
      </c>
      <c r="H31" s="860">
        <v>26</v>
      </c>
      <c r="I31" s="860">
        <v>40</v>
      </c>
      <c r="J31" s="600">
        <f t="shared" si="1"/>
        <v>0.65</v>
      </c>
      <c r="K31" s="187" t="s">
        <v>24</v>
      </c>
      <c r="L31" s="857">
        <v>7</v>
      </c>
      <c r="M31" s="858">
        <v>143</v>
      </c>
      <c r="N31" s="858">
        <v>168</v>
      </c>
      <c r="O31" s="601">
        <f t="shared" si="2"/>
        <v>0.85119047619047616</v>
      </c>
      <c r="P31" s="187" t="s">
        <v>24</v>
      </c>
      <c r="Q31" s="860">
        <v>2</v>
      </c>
      <c r="R31" s="860">
        <v>23</v>
      </c>
      <c r="S31" s="860">
        <v>40</v>
      </c>
      <c r="T31" s="602">
        <f t="shared" si="3"/>
        <v>0.57499999999999996</v>
      </c>
      <c r="U31" s="187" t="s">
        <v>24</v>
      </c>
      <c r="V31" s="855">
        <v>4</v>
      </c>
      <c r="W31" s="852">
        <v>66</v>
      </c>
      <c r="X31" s="852">
        <v>79</v>
      </c>
      <c r="Y31" s="862">
        <f t="shared" si="4"/>
        <v>0.83544303797468356</v>
      </c>
      <c r="Z31" s="187" t="s">
        <v>24</v>
      </c>
      <c r="AA31" s="182"/>
      <c r="AB31" s="183"/>
      <c r="AC31" s="183"/>
      <c r="AD31" s="605"/>
    </row>
    <row r="32" spans="1:30" s="174" customFormat="1">
      <c r="A32" s="187" t="s">
        <v>25</v>
      </c>
      <c r="B32" s="857">
        <v>9</v>
      </c>
      <c r="C32" s="858">
        <v>143</v>
      </c>
      <c r="D32" s="858">
        <v>180</v>
      </c>
      <c r="E32" s="596">
        <f t="shared" si="0"/>
        <v>0.7944444444444444</v>
      </c>
      <c r="F32" s="187" t="s">
        <v>25</v>
      </c>
      <c r="G32" s="860"/>
      <c r="H32" s="860"/>
      <c r="I32" s="860"/>
      <c r="J32" s="600"/>
      <c r="K32" s="187" t="s">
        <v>25</v>
      </c>
      <c r="L32" s="857">
        <v>6</v>
      </c>
      <c r="M32" s="858">
        <v>99</v>
      </c>
      <c r="N32" s="858">
        <v>120</v>
      </c>
      <c r="O32" s="601">
        <f t="shared" si="2"/>
        <v>0.82499999999999996</v>
      </c>
      <c r="P32" s="187" t="s">
        <v>25</v>
      </c>
      <c r="Q32" s="860">
        <v>3</v>
      </c>
      <c r="R32" s="860">
        <v>44</v>
      </c>
      <c r="S32" s="860">
        <v>60</v>
      </c>
      <c r="T32" s="602">
        <f t="shared" si="3"/>
        <v>0.73333333333333328</v>
      </c>
      <c r="U32" s="187" t="s">
        <v>25</v>
      </c>
      <c r="V32" s="855"/>
      <c r="W32" s="852"/>
      <c r="X32" s="852"/>
      <c r="Y32" s="862"/>
      <c r="Z32" s="187" t="s">
        <v>25</v>
      </c>
      <c r="AA32" s="182"/>
      <c r="AB32" s="183"/>
      <c r="AC32" s="183"/>
      <c r="AD32" s="605"/>
    </row>
    <row r="33" spans="1:30" s="174" customFormat="1">
      <c r="A33" s="187" t="s">
        <v>26</v>
      </c>
      <c r="B33" s="857">
        <v>16</v>
      </c>
      <c r="C33" s="858">
        <v>233</v>
      </c>
      <c r="D33" s="858">
        <v>308</v>
      </c>
      <c r="E33" s="596">
        <f t="shared" si="0"/>
        <v>0.75649350649350644</v>
      </c>
      <c r="F33" s="187" t="s">
        <v>26</v>
      </c>
      <c r="G33" s="860">
        <v>4</v>
      </c>
      <c r="H33" s="860">
        <v>49</v>
      </c>
      <c r="I33" s="860">
        <v>80</v>
      </c>
      <c r="J33" s="600">
        <f t="shared" si="1"/>
        <v>0.61250000000000004</v>
      </c>
      <c r="K33" s="187" t="s">
        <v>26</v>
      </c>
      <c r="L33" s="861">
        <v>11</v>
      </c>
      <c r="M33" s="858">
        <v>172</v>
      </c>
      <c r="N33" s="858">
        <v>208</v>
      </c>
      <c r="O33" s="601">
        <f t="shared" si="2"/>
        <v>0.82692307692307687</v>
      </c>
      <c r="P33" s="187" t="s">
        <v>26</v>
      </c>
      <c r="Q33" s="860">
        <v>1</v>
      </c>
      <c r="R33" s="860">
        <v>12</v>
      </c>
      <c r="S33" s="860">
        <v>20</v>
      </c>
      <c r="T33" s="602">
        <f t="shared" si="3"/>
        <v>0.6</v>
      </c>
      <c r="U33" s="187" t="s">
        <v>26</v>
      </c>
      <c r="V33" s="855"/>
      <c r="W33" s="852"/>
      <c r="X33" s="852"/>
      <c r="Y33" s="862"/>
      <c r="Z33" s="187" t="s">
        <v>26</v>
      </c>
      <c r="AA33" s="182"/>
      <c r="AB33" s="183"/>
      <c r="AC33" s="183"/>
      <c r="AD33" s="605"/>
    </row>
    <row r="34" spans="1:30" s="122" customFormat="1">
      <c r="A34" s="187" t="s">
        <v>27</v>
      </c>
      <c r="B34" s="857">
        <v>6</v>
      </c>
      <c r="C34" s="858">
        <v>87</v>
      </c>
      <c r="D34" s="858">
        <v>120</v>
      </c>
      <c r="E34" s="596">
        <f t="shared" si="0"/>
        <v>0.72499999999999998</v>
      </c>
      <c r="F34" s="187" t="s">
        <v>27</v>
      </c>
      <c r="G34" s="860"/>
      <c r="H34" s="860"/>
      <c r="I34" s="860"/>
      <c r="J34" s="600"/>
      <c r="K34" s="187" t="s">
        <v>27</v>
      </c>
      <c r="L34" s="857">
        <v>3</v>
      </c>
      <c r="M34" s="858">
        <v>49</v>
      </c>
      <c r="N34" s="858">
        <v>60</v>
      </c>
      <c r="O34" s="601">
        <f t="shared" si="2"/>
        <v>0.81666666666666665</v>
      </c>
      <c r="P34" s="187" t="s">
        <v>27</v>
      </c>
      <c r="Q34" s="860">
        <v>3</v>
      </c>
      <c r="R34" s="860">
        <v>38</v>
      </c>
      <c r="S34" s="860">
        <v>60</v>
      </c>
      <c r="T34" s="602">
        <f t="shared" si="3"/>
        <v>0.6333333333333333</v>
      </c>
      <c r="U34" s="187" t="s">
        <v>27</v>
      </c>
      <c r="V34" s="855"/>
      <c r="W34" s="852"/>
      <c r="X34" s="852"/>
      <c r="Y34" s="862"/>
      <c r="Z34" s="187" t="s">
        <v>27</v>
      </c>
      <c r="AA34" s="182"/>
      <c r="AB34" s="183"/>
      <c r="AC34" s="183"/>
      <c r="AD34" s="605"/>
    </row>
    <row r="35" spans="1:30" s="122" customFormat="1">
      <c r="A35" s="187" t="s">
        <v>28</v>
      </c>
      <c r="B35" s="857">
        <v>15</v>
      </c>
      <c r="C35" s="858">
        <v>241</v>
      </c>
      <c r="D35" s="858">
        <v>300</v>
      </c>
      <c r="E35" s="596">
        <f t="shared" si="0"/>
        <v>0.80333333333333334</v>
      </c>
      <c r="F35" s="187" t="s">
        <v>28</v>
      </c>
      <c r="G35" s="860">
        <v>2</v>
      </c>
      <c r="H35" s="860">
        <v>28</v>
      </c>
      <c r="I35" s="860">
        <v>40</v>
      </c>
      <c r="J35" s="600">
        <f t="shared" si="1"/>
        <v>0.7</v>
      </c>
      <c r="K35" s="187" t="s">
        <v>28</v>
      </c>
      <c r="L35" s="857">
        <v>10</v>
      </c>
      <c r="M35" s="858">
        <v>163</v>
      </c>
      <c r="N35" s="858">
        <v>200</v>
      </c>
      <c r="O35" s="601">
        <f t="shared" si="2"/>
        <v>0.81499999999999995</v>
      </c>
      <c r="P35" s="187" t="s">
        <v>28</v>
      </c>
      <c r="Q35" s="860">
        <v>3</v>
      </c>
      <c r="R35" s="860">
        <v>50</v>
      </c>
      <c r="S35" s="860">
        <v>60</v>
      </c>
      <c r="T35" s="602">
        <f t="shared" si="3"/>
        <v>0.83333333333333337</v>
      </c>
      <c r="U35" s="187" t="s">
        <v>28</v>
      </c>
      <c r="V35" s="855"/>
      <c r="W35" s="852"/>
      <c r="X35" s="852"/>
      <c r="Y35" s="862"/>
      <c r="Z35" s="187" t="s">
        <v>28</v>
      </c>
      <c r="AA35" s="182"/>
      <c r="AB35" s="183"/>
      <c r="AC35" s="183"/>
      <c r="AD35" s="605"/>
    </row>
    <row r="36" spans="1:30" s="122" customFormat="1">
      <c r="A36" s="187" t="s">
        <v>29</v>
      </c>
      <c r="B36" s="857"/>
      <c r="C36" s="858"/>
      <c r="D36" s="858"/>
      <c r="E36" s="596"/>
      <c r="F36" s="187" t="s">
        <v>29</v>
      </c>
      <c r="G36" s="860"/>
      <c r="H36" s="860"/>
      <c r="I36" s="860"/>
      <c r="J36" s="600"/>
      <c r="K36" s="187" t="s">
        <v>29</v>
      </c>
      <c r="L36" s="857"/>
      <c r="M36" s="858"/>
      <c r="N36" s="858"/>
      <c r="O36" s="601"/>
      <c r="P36" s="187" t="s">
        <v>29</v>
      </c>
      <c r="Q36" s="860"/>
      <c r="R36" s="860"/>
      <c r="S36" s="860"/>
      <c r="T36" s="602"/>
      <c r="U36" s="187" t="s">
        <v>29</v>
      </c>
      <c r="V36" s="855"/>
      <c r="W36" s="852"/>
      <c r="X36" s="852"/>
      <c r="Y36" s="862"/>
      <c r="Z36" s="187" t="s">
        <v>29</v>
      </c>
      <c r="AA36" s="182"/>
      <c r="AB36" s="183"/>
      <c r="AC36" s="183"/>
      <c r="AD36" s="605"/>
    </row>
    <row r="37" spans="1:30" s="122" customFormat="1">
      <c r="A37" s="187" t="s">
        <v>30</v>
      </c>
      <c r="B37" s="857">
        <v>10</v>
      </c>
      <c r="C37" s="858">
        <v>154</v>
      </c>
      <c r="D37" s="858">
        <v>184</v>
      </c>
      <c r="E37" s="596">
        <f t="shared" si="0"/>
        <v>0.83695652173913049</v>
      </c>
      <c r="F37" s="187" t="s">
        <v>30</v>
      </c>
      <c r="G37" s="860">
        <v>2</v>
      </c>
      <c r="H37" s="860">
        <v>28</v>
      </c>
      <c r="I37" s="860">
        <v>36</v>
      </c>
      <c r="J37" s="600">
        <f t="shared" si="1"/>
        <v>0.77777777777777779</v>
      </c>
      <c r="K37" s="187" t="s">
        <v>30</v>
      </c>
      <c r="L37" s="857">
        <v>8</v>
      </c>
      <c r="M37" s="858">
        <v>126</v>
      </c>
      <c r="N37" s="858">
        <v>148</v>
      </c>
      <c r="O37" s="601">
        <f t="shared" si="2"/>
        <v>0.85135135135135132</v>
      </c>
      <c r="P37" s="187" t="s">
        <v>30</v>
      </c>
      <c r="Q37" s="860"/>
      <c r="R37" s="860"/>
      <c r="S37" s="860"/>
      <c r="T37" s="602"/>
      <c r="U37" s="187" t="s">
        <v>30</v>
      </c>
      <c r="V37" s="855"/>
      <c r="W37" s="852"/>
      <c r="X37" s="852"/>
      <c r="Y37" s="862"/>
      <c r="Z37" s="187" t="s">
        <v>30</v>
      </c>
      <c r="AA37" s="182"/>
      <c r="AB37" s="183"/>
      <c r="AC37" s="183"/>
      <c r="AD37" s="605"/>
    </row>
    <row r="38" spans="1:30" s="122" customFormat="1">
      <c r="A38" s="187" t="s">
        <v>31</v>
      </c>
      <c r="B38" s="857">
        <v>29</v>
      </c>
      <c r="C38" s="858">
        <v>492</v>
      </c>
      <c r="D38" s="858">
        <v>614</v>
      </c>
      <c r="E38" s="596">
        <f t="shared" si="0"/>
        <v>0.80130293159609123</v>
      </c>
      <c r="F38" s="187" t="s">
        <v>31</v>
      </c>
      <c r="G38" s="860">
        <v>3</v>
      </c>
      <c r="H38" s="860">
        <v>52</v>
      </c>
      <c r="I38" s="860">
        <v>56</v>
      </c>
      <c r="J38" s="600">
        <f t="shared" si="1"/>
        <v>0.9285714285714286</v>
      </c>
      <c r="K38" s="187" t="s">
        <v>31</v>
      </c>
      <c r="L38" s="857">
        <v>21</v>
      </c>
      <c r="M38" s="858">
        <v>354</v>
      </c>
      <c r="N38" s="858">
        <v>450</v>
      </c>
      <c r="O38" s="601">
        <f t="shared" si="2"/>
        <v>0.78666666666666663</v>
      </c>
      <c r="P38" s="187" t="s">
        <v>31</v>
      </c>
      <c r="Q38" s="860">
        <v>5</v>
      </c>
      <c r="R38" s="860">
        <v>86</v>
      </c>
      <c r="S38" s="860">
        <v>108</v>
      </c>
      <c r="T38" s="602">
        <f t="shared" si="3"/>
        <v>0.79629629629629628</v>
      </c>
      <c r="U38" s="187" t="s">
        <v>31</v>
      </c>
      <c r="V38" s="855"/>
      <c r="W38" s="852"/>
      <c r="X38" s="852"/>
      <c r="Y38" s="862"/>
      <c r="Z38" s="187" t="s">
        <v>31</v>
      </c>
      <c r="AA38" s="182"/>
      <c r="AB38" s="183"/>
      <c r="AC38" s="183"/>
      <c r="AD38" s="605"/>
    </row>
    <row r="39" spans="1:30" s="122" customFormat="1">
      <c r="A39" s="187" t="s">
        <v>32</v>
      </c>
      <c r="B39" s="857">
        <v>233</v>
      </c>
      <c r="C39" s="858">
        <v>4329</v>
      </c>
      <c r="D39" s="858">
        <v>4908</v>
      </c>
      <c r="E39" s="596">
        <f t="shared" si="0"/>
        <v>0.88202933985330079</v>
      </c>
      <c r="F39" s="187" t="s">
        <v>32</v>
      </c>
      <c r="G39" s="860">
        <v>37</v>
      </c>
      <c r="H39" s="860">
        <v>686</v>
      </c>
      <c r="I39" s="860">
        <v>791</v>
      </c>
      <c r="J39" s="600">
        <f t="shared" si="1"/>
        <v>0.86725663716814161</v>
      </c>
      <c r="K39" s="187" t="s">
        <v>32</v>
      </c>
      <c r="L39" s="857">
        <v>147</v>
      </c>
      <c r="M39" s="858">
        <v>2778</v>
      </c>
      <c r="N39" s="858">
        <v>3171</v>
      </c>
      <c r="O39" s="601">
        <f t="shared" si="2"/>
        <v>0.87606433301797537</v>
      </c>
      <c r="P39" s="187" t="s">
        <v>32</v>
      </c>
      <c r="Q39" s="860">
        <v>48</v>
      </c>
      <c r="R39" s="860">
        <v>829</v>
      </c>
      <c r="S39" s="860">
        <v>916</v>
      </c>
      <c r="T39" s="602">
        <f t="shared" si="3"/>
        <v>0.90502183406113534</v>
      </c>
      <c r="U39" s="187" t="s">
        <v>32</v>
      </c>
      <c r="V39" s="855">
        <v>1</v>
      </c>
      <c r="W39" s="852">
        <v>36</v>
      </c>
      <c r="X39" s="852">
        <v>30</v>
      </c>
      <c r="Y39" s="862">
        <f t="shared" si="4"/>
        <v>1.2</v>
      </c>
      <c r="Z39" s="187" t="s">
        <v>32</v>
      </c>
      <c r="AA39" s="182"/>
      <c r="AB39" s="183"/>
      <c r="AC39" s="183"/>
      <c r="AD39" s="605"/>
    </row>
    <row r="40" spans="1:30" s="122" customFormat="1">
      <c r="A40" s="187" t="s">
        <v>33</v>
      </c>
      <c r="B40" s="857">
        <v>10</v>
      </c>
      <c r="C40" s="858">
        <v>171</v>
      </c>
      <c r="D40" s="858">
        <v>202</v>
      </c>
      <c r="E40" s="596">
        <f t="shared" si="0"/>
        <v>0.84653465346534651</v>
      </c>
      <c r="F40" s="187" t="s">
        <v>33</v>
      </c>
      <c r="G40" s="860">
        <v>2</v>
      </c>
      <c r="H40" s="860">
        <v>39</v>
      </c>
      <c r="I40" s="860">
        <v>43</v>
      </c>
      <c r="J40" s="600">
        <f t="shared" si="1"/>
        <v>0.90697674418604646</v>
      </c>
      <c r="K40" s="187" t="s">
        <v>33</v>
      </c>
      <c r="L40" s="857">
        <v>5</v>
      </c>
      <c r="M40" s="858">
        <v>96</v>
      </c>
      <c r="N40" s="858">
        <v>115</v>
      </c>
      <c r="O40" s="601">
        <f t="shared" si="2"/>
        <v>0.83478260869565213</v>
      </c>
      <c r="P40" s="187" t="s">
        <v>33</v>
      </c>
      <c r="Q40" s="860">
        <v>3</v>
      </c>
      <c r="R40" s="860">
        <v>36</v>
      </c>
      <c r="S40" s="860">
        <v>44</v>
      </c>
      <c r="T40" s="602">
        <f t="shared" si="3"/>
        <v>0.81818181818181823</v>
      </c>
      <c r="U40" s="187" t="s">
        <v>33</v>
      </c>
      <c r="V40" s="855"/>
      <c r="W40" s="852"/>
      <c r="X40" s="852"/>
      <c r="Y40" s="862"/>
      <c r="Z40" s="187" t="s">
        <v>33</v>
      </c>
      <c r="AA40" s="182"/>
      <c r="AB40" s="183"/>
      <c r="AC40" s="183"/>
      <c r="AD40" s="605"/>
    </row>
    <row r="41" spans="1:30" s="122" customFormat="1">
      <c r="A41" s="187" t="s">
        <v>34</v>
      </c>
      <c r="B41" s="857">
        <v>1</v>
      </c>
      <c r="C41" s="858">
        <v>8</v>
      </c>
      <c r="D41" s="858">
        <v>20</v>
      </c>
      <c r="E41" s="596">
        <f t="shared" si="0"/>
        <v>0.4</v>
      </c>
      <c r="F41" s="187" t="s">
        <v>34</v>
      </c>
      <c r="G41" s="860"/>
      <c r="H41" s="860"/>
      <c r="I41" s="860"/>
      <c r="J41" s="600"/>
      <c r="K41" s="187" t="s">
        <v>34</v>
      </c>
      <c r="L41" s="857"/>
      <c r="M41" s="858"/>
      <c r="N41" s="858"/>
      <c r="O41" s="601"/>
      <c r="P41" s="187" t="s">
        <v>34</v>
      </c>
      <c r="Q41" s="860"/>
      <c r="R41" s="860"/>
      <c r="S41" s="860"/>
      <c r="T41" s="602"/>
      <c r="U41" s="187" t="s">
        <v>34</v>
      </c>
      <c r="V41" s="855">
        <v>1</v>
      </c>
      <c r="W41" s="852">
        <v>8</v>
      </c>
      <c r="X41" s="852">
        <v>20</v>
      </c>
      <c r="Y41" s="862">
        <f t="shared" si="4"/>
        <v>0.4</v>
      </c>
      <c r="Z41" s="187" t="s">
        <v>34</v>
      </c>
      <c r="AA41" s="182"/>
      <c r="AB41" s="183"/>
      <c r="AC41" s="183"/>
      <c r="AD41" s="605"/>
    </row>
    <row r="42" spans="1:30" s="122" customFormat="1">
      <c r="A42" s="187" t="s">
        <v>35</v>
      </c>
      <c r="B42" s="857">
        <v>8</v>
      </c>
      <c r="C42" s="858">
        <v>141</v>
      </c>
      <c r="D42" s="858">
        <v>172</v>
      </c>
      <c r="E42" s="596">
        <f t="shared" si="0"/>
        <v>0.81976744186046513</v>
      </c>
      <c r="F42" s="187" t="s">
        <v>35</v>
      </c>
      <c r="G42" s="860"/>
      <c r="H42" s="860"/>
      <c r="I42" s="860"/>
      <c r="J42" s="600"/>
      <c r="K42" s="187" t="s">
        <v>35</v>
      </c>
      <c r="L42" s="857">
        <v>4</v>
      </c>
      <c r="M42" s="858">
        <v>70</v>
      </c>
      <c r="N42" s="858">
        <v>88</v>
      </c>
      <c r="O42" s="601">
        <f t="shared" si="2"/>
        <v>0.79545454545454541</v>
      </c>
      <c r="P42" s="187" t="s">
        <v>35</v>
      </c>
      <c r="Q42" s="860">
        <v>1</v>
      </c>
      <c r="R42" s="860">
        <v>19</v>
      </c>
      <c r="S42" s="860">
        <v>22</v>
      </c>
      <c r="T42" s="602">
        <f t="shared" si="3"/>
        <v>0.86363636363636365</v>
      </c>
      <c r="U42" s="187" t="s">
        <v>35</v>
      </c>
      <c r="V42" s="855">
        <v>3</v>
      </c>
      <c r="W42" s="852">
        <v>52</v>
      </c>
      <c r="X42" s="852">
        <v>62</v>
      </c>
      <c r="Y42" s="862">
        <f t="shared" si="4"/>
        <v>0.83870967741935487</v>
      </c>
      <c r="Z42" s="187" t="s">
        <v>35</v>
      </c>
      <c r="AA42" s="182"/>
      <c r="AB42" s="183"/>
      <c r="AC42" s="183"/>
      <c r="AD42" s="605"/>
    </row>
    <row r="43" spans="1:30" s="122" customFormat="1">
      <c r="A43" s="187" t="s">
        <v>36</v>
      </c>
      <c r="B43" s="857">
        <v>23</v>
      </c>
      <c r="C43" s="858">
        <v>332</v>
      </c>
      <c r="D43" s="858">
        <v>372</v>
      </c>
      <c r="E43" s="596">
        <f t="shared" si="0"/>
        <v>0.89247311827956988</v>
      </c>
      <c r="F43" s="187" t="s">
        <v>36</v>
      </c>
      <c r="G43" s="860">
        <v>4</v>
      </c>
      <c r="H43" s="860">
        <v>71</v>
      </c>
      <c r="I43" s="860">
        <v>76</v>
      </c>
      <c r="J43" s="600">
        <f t="shared" si="1"/>
        <v>0.93421052631578949</v>
      </c>
      <c r="K43" s="187" t="s">
        <v>36</v>
      </c>
      <c r="L43" s="857">
        <v>13</v>
      </c>
      <c r="M43" s="858">
        <v>179</v>
      </c>
      <c r="N43" s="858">
        <v>207</v>
      </c>
      <c r="O43" s="601">
        <f t="shared" si="2"/>
        <v>0.86473429951690817</v>
      </c>
      <c r="P43" s="187" t="s">
        <v>36</v>
      </c>
      <c r="Q43" s="860">
        <v>4</v>
      </c>
      <c r="R43" s="860">
        <v>42</v>
      </c>
      <c r="S43" s="860">
        <v>49</v>
      </c>
      <c r="T43" s="602">
        <f t="shared" si="3"/>
        <v>0.8571428571428571</v>
      </c>
      <c r="U43" s="187" t="s">
        <v>36</v>
      </c>
      <c r="V43" s="855">
        <v>2</v>
      </c>
      <c r="W43" s="852">
        <v>40</v>
      </c>
      <c r="X43" s="852">
        <v>40</v>
      </c>
      <c r="Y43" s="862">
        <f t="shared" si="4"/>
        <v>1</v>
      </c>
      <c r="Z43" s="187" t="s">
        <v>36</v>
      </c>
      <c r="AA43" s="182"/>
      <c r="AB43" s="183"/>
      <c r="AC43" s="183"/>
      <c r="AD43" s="605"/>
    </row>
    <row r="44" spans="1:30" s="122" customFormat="1">
      <c r="A44" s="187" t="s">
        <v>37</v>
      </c>
      <c r="B44" s="857">
        <v>9</v>
      </c>
      <c r="C44" s="858">
        <v>155</v>
      </c>
      <c r="D44" s="858">
        <v>174</v>
      </c>
      <c r="E44" s="596">
        <f t="shared" si="0"/>
        <v>0.89080459770114939</v>
      </c>
      <c r="F44" s="187" t="s">
        <v>37</v>
      </c>
      <c r="G44" s="860">
        <v>2</v>
      </c>
      <c r="H44" s="860">
        <v>42</v>
      </c>
      <c r="I44" s="860">
        <v>44</v>
      </c>
      <c r="J44" s="600">
        <f t="shared" si="1"/>
        <v>0.95454545454545459</v>
      </c>
      <c r="K44" s="187" t="s">
        <v>37</v>
      </c>
      <c r="L44" s="857">
        <v>7</v>
      </c>
      <c r="M44" s="858">
        <v>113</v>
      </c>
      <c r="N44" s="858">
        <v>130</v>
      </c>
      <c r="O44" s="601">
        <f t="shared" si="2"/>
        <v>0.86923076923076925</v>
      </c>
      <c r="P44" s="187" t="s">
        <v>37</v>
      </c>
      <c r="Q44" s="860"/>
      <c r="R44" s="860"/>
      <c r="S44" s="860"/>
      <c r="T44" s="602"/>
      <c r="U44" s="187" t="s">
        <v>37</v>
      </c>
      <c r="V44" s="855"/>
      <c r="W44" s="852"/>
      <c r="X44" s="852"/>
      <c r="Y44" s="862"/>
      <c r="Z44" s="187" t="s">
        <v>37</v>
      </c>
      <c r="AA44" s="182"/>
      <c r="AB44" s="183"/>
      <c r="AC44" s="183"/>
      <c r="AD44" s="605"/>
    </row>
    <row r="45" spans="1:30" s="122" customFormat="1">
      <c r="A45" s="187" t="s">
        <v>38</v>
      </c>
      <c r="B45" s="857">
        <v>2</v>
      </c>
      <c r="C45" s="858">
        <v>41</v>
      </c>
      <c r="D45" s="858">
        <v>42</v>
      </c>
      <c r="E45" s="596">
        <f t="shared" si="0"/>
        <v>0.97619047619047616</v>
      </c>
      <c r="F45" s="187" t="s">
        <v>38</v>
      </c>
      <c r="G45" s="860">
        <v>1</v>
      </c>
      <c r="H45" s="860">
        <v>18</v>
      </c>
      <c r="I45" s="860">
        <v>18</v>
      </c>
      <c r="J45" s="600">
        <f t="shared" si="1"/>
        <v>1</v>
      </c>
      <c r="K45" s="187" t="s">
        <v>38</v>
      </c>
      <c r="L45" s="857">
        <v>1</v>
      </c>
      <c r="M45" s="858">
        <v>23</v>
      </c>
      <c r="N45" s="858">
        <v>24</v>
      </c>
      <c r="O45" s="601">
        <f t="shared" si="2"/>
        <v>0.95833333333333337</v>
      </c>
      <c r="P45" s="187" t="s">
        <v>38</v>
      </c>
      <c r="Q45" s="860"/>
      <c r="R45" s="860"/>
      <c r="S45" s="860"/>
      <c r="T45" s="602"/>
      <c r="U45" s="187" t="s">
        <v>38</v>
      </c>
      <c r="V45" s="855"/>
      <c r="W45" s="852"/>
      <c r="X45" s="852"/>
      <c r="Y45" s="862"/>
      <c r="Z45" s="187" t="s">
        <v>38</v>
      </c>
      <c r="AA45" s="182"/>
      <c r="AB45" s="183"/>
      <c r="AC45" s="183"/>
      <c r="AD45" s="605"/>
    </row>
    <row r="46" spans="1:30" s="122" customFormat="1">
      <c r="A46" s="187" t="s">
        <v>39</v>
      </c>
      <c r="B46" s="857">
        <v>4</v>
      </c>
      <c r="C46" s="858">
        <v>49</v>
      </c>
      <c r="D46" s="858">
        <v>74</v>
      </c>
      <c r="E46" s="596">
        <f t="shared" si="0"/>
        <v>0.66216216216216217</v>
      </c>
      <c r="F46" s="187" t="s">
        <v>39</v>
      </c>
      <c r="G46" s="860"/>
      <c r="H46" s="860"/>
      <c r="I46" s="860"/>
      <c r="J46" s="600"/>
      <c r="K46" s="187" t="s">
        <v>39</v>
      </c>
      <c r="L46" s="857">
        <v>4</v>
      </c>
      <c r="M46" s="858">
        <v>49</v>
      </c>
      <c r="N46" s="858">
        <v>74</v>
      </c>
      <c r="O46" s="601">
        <f t="shared" si="2"/>
        <v>0.66216216216216217</v>
      </c>
      <c r="P46" s="187" t="s">
        <v>39</v>
      </c>
      <c r="Q46" s="860"/>
      <c r="R46" s="860"/>
      <c r="S46" s="860"/>
      <c r="T46" s="602"/>
      <c r="U46" s="187" t="s">
        <v>39</v>
      </c>
      <c r="V46" s="855"/>
      <c r="W46" s="852"/>
      <c r="X46" s="852"/>
      <c r="Y46" s="862"/>
      <c r="Z46" s="187" t="s">
        <v>39</v>
      </c>
      <c r="AA46" s="182"/>
      <c r="AB46" s="183"/>
      <c r="AC46" s="183"/>
      <c r="AD46" s="605"/>
    </row>
    <row r="47" spans="1:30" s="122" customFormat="1">
      <c r="A47" s="187" t="s">
        <v>40</v>
      </c>
      <c r="B47" s="857">
        <v>4</v>
      </c>
      <c r="C47" s="858">
        <v>46</v>
      </c>
      <c r="D47" s="858">
        <v>52</v>
      </c>
      <c r="E47" s="596">
        <f t="shared" si="0"/>
        <v>0.88461538461538458</v>
      </c>
      <c r="F47" s="187" t="s">
        <v>40</v>
      </c>
      <c r="G47" s="860">
        <v>4</v>
      </c>
      <c r="H47" s="860">
        <v>46</v>
      </c>
      <c r="I47" s="860">
        <v>52</v>
      </c>
      <c r="J47" s="600">
        <f t="shared" si="1"/>
        <v>0.88461538461538458</v>
      </c>
      <c r="K47" s="187" t="s">
        <v>40</v>
      </c>
      <c r="L47" s="857"/>
      <c r="M47" s="858"/>
      <c r="N47" s="858"/>
      <c r="O47" s="601"/>
      <c r="P47" s="187" t="s">
        <v>40</v>
      </c>
      <c r="Q47" s="860"/>
      <c r="R47" s="860"/>
      <c r="S47" s="860"/>
      <c r="T47" s="602"/>
      <c r="U47" s="187" t="s">
        <v>40</v>
      </c>
      <c r="V47" s="855"/>
      <c r="W47" s="852"/>
      <c r="X47" s="852"/>
      <c r="Y47" s="862"/>
      <c r="Z47" s="187" t="s">
        <v>40</v>
      </c>
      <c r="AA47" s="182"/>
      <c r="AB47" s="183"/>
      <c r="AC47" s="183"/>
      <c r="AD47" s="605"/>
    </row>
    <row r="48" spans="1:30" s="122" customFormat="1">
      <c r="A48" s="187" t="s">
        <v>41</v>
      </c>
      <c r="B48" s="857"/>
      <c r="C48" s="858"/>
      <c r="D48" s="858"/>
      <c r="E48" s="596"/>
      <c r="F48" s="187" t="s">
        <v>41</v>
      </c>
      <c r="G48" s="860"/>
      <c r="H48" s="860"/>
      <c r="I48" s="860"/>
      <c r="J48" s="600"/>
      <c r="K48" s="187" t="s">
        <v>41</v>
      </c>
      <c r="L48" s="857"/>
      <c r="M48" s="858"/>
      <c r="N48" s="858"/>
      <c r="O48" s="601"/>
      <c r="P48" s="187" t="s">
        <v>41</v>
      </c>
      <c r="Q48" s="860"/>
      <c r="R48" s="860"/>
      <c r="S48" s="860"/>
      <c r="T48" s="602"/>
      <c r="U48" s="187" t="s">
        <v>41</v>
      </c>
      <c r="V48" s="855"/>
      <c r="W48" s="852"/>
      <c r="X48" s="852"/>
      <c r="Y48" s="862"/>
      <c r="Z48" s="187" t="s">
        <v>41</v>
      </c>
      <c r="AA48" s="182"/>
      <c r="AB48" s="183"/>
      <c r="AC48" s="183"/>
      <c r="AD48" s="605"/>
    </row>
    <row r="49" spans="1:30" s="122" customFormat="1">
      <c r="A49" s="187" t="s">
        <v>42</v>
      </c>
      <c r="B49" s="857">
        <v>1</v>
      </c>
      <c r="C49" s="858">
        <v>5</v>
      </c>
      <c r="D49" s="858">
        <v>10</v>
      </c>
      <c r="E49" s="596">
        <f t="shared" si="0"/>
        <v>0.5</v>
      </c>
      <c r="F49" s="187" t="s">
        <v>42</v>
      </c>
      <c r="G49" s="860"/>
      <c r="H49" s="860"/>
      <c r="I49" s="860"/>
      <c r="J49" s="600"/>
      <c r="K49" s="187" t="s">
        <v>42</v>
      </c>
      <c r="L49" s="857">
        <v>1</v>
      </c>
      <c r="M49" s="858">
        <v>5</v>
      </c>
      <c r="N49" s="858">
        <v>10</v>
      </c>
      <c r="O49" s="601">
        <f t="shared" si="2"/>
        <v>0.5</v>
      </c>
      <c r="P49" s="187" t="s">
        <v>42</v>
      </c>
      <c r="Q49" s="860"/>
      <c r="R49" s="860"/>
      <c r="S49" s="860"/>
      <c r="T49" s="602"/>
      <c r="U49" s="187" t="s">
        <v>42</v>
      </c>
      <c r="V49" s="855"/>
      <c r="W49" s="852"/>
      <c r="X49" s="852"/>
      <c r="Y49" s="862"/>
      <c r="Z49" s="187" t="s">
        <v>42</v>
      </c>
      <c r="AA49" s="182"/>
      <c r="AB49" s="183"/>
      <c r="AC49" s="183"/>
      <c r="AD49" s="605"/>
    </row>
    <row r="50" spans="1:30" s="122" customFormat="1">
      <c r="A50" s="187" t="s">
        <v>43</v>
      </c>
      <c r="B50" s="857">
        <v>5</v>
      </c>
      <c r="C50" s="858">
        <v>63</v>
      </c>
      <c r="D50" s="858">
        <v>103</v>
      </c>
      <c r="E50" s="596">
        <f t="shared" si="0"/>
        <v>0.61165048543689315</v>
      </c>
      <c r="F50" s="187" t="s">
        <v>43</v>
      </c>
      <c r="G50" s="860"/>
      <c r="H50" s="860"/>
      <c r="I50" s="860"/>
      <c r="J50" s="600"/>
      <c r="K50" s="187" t="s">
        <v>43</v>
      </c>
      <c r="L50" s="857">
        <v>1</v>
      </c>
      <c r="M50" s="858">
        <v>10</v>
      </c>
      <c r="N50" s="858">
        <v>18</v>
      </c>
      <c r="O50" s="601">
        <f t="shared" si="2"/>
        <v>0.55555555555555558</v>
      </c>
      <c r="P50" s="187" t="s">
        <v>43</v>
      </c>
      <c r="Q50" s="860"/>
      <c r="R50" s="860"/>
      <c r="S50" s="860"/>
      <c r="T50" s="602"/>
      <c r="U50" s="187" t="s">
        <v>43</v>
      </c>
      <c r="V50" s="855">
        <v>3</v>
      </c>
      <c r="W50" s="852">
        <v>40</v>
      </c>
      <c r="X50" s="852">
        <v>65</v>
      </c>
      <c r="Y50" s="862">
        <f t="shared" si="4"/>
        <v>0.61538461538461542</v>
      </c>
      <c r="Z50" s="187" t="s">
        <v>43</v>
      </c>
      <c r="AA50" s="182">
        <v>1</v>
      </c>
      <c r="AB50" s="183">
        <v>13</v>
      </c>
      <c r="AC50" s="183">
        <v>20</v>
      </c>
      <c r="AD50" s="605">
        <f t="shared" ref="AD50" si="5">AB50/AC50</f>
        <v>0.65</v>
      </c>
    </row>
    <row r="51" spans="1:30" s="122" customFormat="1">
      <c r="A51" s="187" t="s">
        <v>44</v>
      </c>
      <c r="B51" s="857">
        <v>48</v>
      </c>
      <c r="C51" s="858">
        <v>902</v>
      </c>
      <c r="D51" s="858">
        <v>1100</v>
      </c>
      <c r="E51" s="596">
        <f t="shared" si="0"/>
        <v>0.82</v>
      </c>
      <c r="F51" s="187" t="s">
        <v>44</v>
      </c>
      <c r="G51" s="860">
        <v>8</v>
      </c>
      <c r="H51" s="860">
        <v>117</v>
      </c>
      <c r="I51" s="860">
        <v>158</v>
      </c>
      <c r="J51" s="600">
        <f t="shared" si="1"/>
        <v>0.740506329113924</v>
      </c>
      <c r="K51" s="187" t="s">
        <v>44</v>
      </c>
      <c r="L51" s="857">
        <v>32</v>
      </c>
      <c r="M51" s="858">
        <v>619</v>
      </c>
      <c r="N51" s="858">
        <v>747</v>
      </c>
      <c r="O51" s="601">
        <f t="shared" si="2"/>
        <v>0.82864792503346718</v>
      </c>
      <c r="P51" s="187" t="s">
        <v>44</v>
      </c>
      <c r="Q51" s="860">
        <v>8</v>
      </c>
      <c r="R51" s="860">
        <v>166</v>
      </c>
      <c r="S51" s="860">
        <v>195</v>
      </c>
      <c r="T51" s="602">
        <f t="shared" si="3"/>
        <v>0.85128205128205126</v>
      </c>
      <c r="U51" s="187" t="s">
        <v>44</v>
      </c>
      <c r="V51" s="855"/>
      <c r="W51" s="852"/>
      <c r="X51" s="852"/>
      <c r="Y51" s="862"/>
      <c r="Z51" s="187" t="s">
        <v>44</v>
      </c>
      <c r="AA51" s="182"/>
      <c r="AB51" s="183"/>
      <c r="AC51" s="183"/>
      <c r="AD51" s="605"/>
    </row>
    <row r="52" spans="1:30" s="122" customFormat="1">
      <c r="A52" s="187" t="s">
        <v>45</v>
      </c>
      <c r="B52" s="857">
        <v>38</v>
      </c>
      <c r="C52" s="858">
        <v>687</v>
      </c>
      <c r="D52" s="858">
        <v>869</v>
      </c>
      <c r="E52" s="596">
        <f t="shared" si="0"/>
        <v>0.79056386651323363</v>
      </c>
      <c r="F52" s="187" t="s">
        <v>45</v>
      </c>
      <c r="G52" s="860">
        <v>9</v>
      </c>
      <c r="H52" s="860">
        <v>120</v>
      </c>
      <c r="I52" s="860">
        <v>181</v>
      </c>
      <c r="J52" s="600">
        <f t="shared" si="1"/>
        <v>0.66298342541436461</v>
      </c>
      <c r="K52" s="187" t="s">
        <v>45</v>
      </c>
      <c r="L52" s="857">
        <v>13</v>
      </c>
      <c r="M52" s="858">
        <v>293</v>
      </c>
      <c r="N52" s="858">
        <v>330</v>
      </c>
      <c r="O52" s="601">
        <f t="shared" si="2"/>
        <v>0.88787878787878793</v>
      </c>
      <c r="P52" s="187" t="s">
        <v>45</v>
      </c>
      <c r="Q52" s="860">
        <v>1</v>
      </c>
      <c r="R52" s="860">
        <v>17</v>
      </c>
      <c r="S52" s="860">
        <v>24</v>
      </c>
      <c r="T52" s="602">
        <f t="shared" si="3"/>
        <v>0.70833333333333337</v>
      </c>
      <c r="U52" s="187" t="s">
        <v>45</v>
      </c>
      <c r="V52" s="855">
        <v>15</v>
      </c>
      <c r="W52" s="852">
        <v>257</v>
      </c>
      <c r="X52" s="852">
        <v>334</v>
      </c>
      <c r="Y52" s="862">
        <f t="shared" si="4"/>
        <v>0.76946107784431139</v>
      </c>
      <c r="Z52" s="187" t="s">
        <v>45</v>
      </c>
      <c r="AA52" s="182"/>
      <c r="AB52" s="183"/>
      <c r="AC52" s="183"/>
      <c r="AD52" s="605"/>
    </row>
    <row r="53" spans="1:30" s="122" customFormat="1">
      <c r="A53" s="187" t="s">
        <v>46</v>
      </c>
      <c r="B53" s="857">
        <v>12</v>
      </c>
      <c r="C53" s="858">
        <v>221</v>
      </c>
      <c r="D53" s="858">
        <v>276</v>
      </c>
      <c r="E53" s="596">
        <f t="shared" si="0"/>
        <v>0.80072463768115942</v>
      </c>
      <c r="F53" s="187" t="s">
        <v>46</v>
      </c>
      <c r="G53" s="860"/>
      <c r="H53" s="860"/>
      <c r="I53" s="860"/>
      <c r="J53" s="600"/>
      <c r="K53" s="187" t="s">
        <v>46</v>
      </c>
      <c r="L53" s="857">
        <v>12</v>
      </c>
      <c r="M53" s="858">
        <v>221</v>
      </c>
      <c r="N53" s="858">
        <v>276</v>
      </c>
      <c r="O53" s="601">
        <f t="shared" si="2"/>
        <v>0.80072463768115942</v>
      </c>
      <c r="P53" s="187" t="s">
        <v>46</v>
      </c>
      <c r="Q53" s="860"/>
      <c r="R53" s="860"/>
      <c r="S53" s="860"/>
      <c r="T53" s="602"/>
      <c r="U53" s="187" t="s">
        <v>46</v>
      </c>
      <c r="V53" s="855"/>
      <c r="W53" s="852"/>
      <c r="X53" s="852"/>
      <c r="Y53" s="862"/>
      <c r="Z53" s="187" t="s">
        <v>46</v>
      </c>
      <c r="AA53" s="182"/>
      <c r="AB53" s="183"/>
      <c r="AC53" s="183"/>
      <c r="AD53" s="605"/>
    </row>
    <row r="54" spans="1:30" s="122" customFormat="1">
      <c r="A54" s="187" t="s">
        <v>47</v>
      </c>
      <c r="B54" s="857">
        <v>4</v>
      </c>
      <c r="C54" s="858">
        <v>46</v>
      </c>
      <c r="D54" s="858">
        <v>60</v>
      </c>
      <c r="E54" s="596">
        <f t="shared" si="0"/>
        <v>0.76666666666666672</v>
      </c>
      <c r="F54" s="187" t="s">
        <v>47</v>
      </c>
      <c r="G54" s="860"/>
      <c r="H54" s="860"/>
      <c r="I54" s="860"/>
      <c r="J54" s="600"/>
      <c r="K54" s="187" t="s">
        <v>47</v>
      </c>
      <c r="L54" s="857">
        <v>4</v>
      </c>
      <c r="M54" s="858">
        <v>46</v>
      </c>
      <c r="N54" s="858">
        <v>60</v>
      </c>
      <c r="O54" s="601">
        <f t="shared" si="2"/>
        <v>0.76666666666666672</v>
      </c>
      <c r="P54" s="187" t="s">
        <v>47</v>
      </c>
      <c r="Q54" s="860"/>
      <c r="R54" s="860"/>
      <c r="S54" s="860"/>
      <c r="T54" s="602"/>
      <c r="U54" s="187" t="s">
        <v>47</v>
      </c>
      <c r="V54" s="855"/>
      <c r="W54" s="852"/>
      <c r="X54" s="852"/>
      <c r="Y54" s="862"/>
      <c r="Z54" s="187" t="s">
        <v>47</v>
      </c>
      <c r="AA54" s="182"/>
      <c r="AB54" s="183"/>
      <c r="AC54" s="183"/>
      <c r="AD54" s="605"/>
    </row>
    <row r="55" spans="1:30" s="122" customFormat="1">
      <c r="A55" s="187" t="s">
        <v>48</v>
      </c>
      <c r="B55" s="857"/>
      <c r="C55" s="858"/>
      <c r="D55" s="858"/>
      <c r="E55" s="596"/>
      <c r="F55" s="187" t="s">
        <v>48</v>
      </c>
      <c r="G55" s="860"/>
      <c r="H55" s="860"/>
      <c r="I55" s="860"/>
      <c r="J55" s="600"/>
      <c r="K55" s="187" t="s">
        <v>48</v>
      </c>
      <c r="L55" s="857"/>
      <c r="M55" s="858"/>
      <c r="N55" s="858"/>
      <c r="O55" s="601"/>
      <c r="P55" s="187" t="s">
        <v>48</v>
      </c>
      <c r="Q55" s="860"/>
      <c r="R55" s="860"/>
      <c r="S55" s="860"/>
      <c r="T55" s="602"/>
      <c r="U55" s="187" t="s">
        <v>48</v>
      </c>
      <c r="V55" s="855"/>
      <c r="W55" s="852"/>
      <c r="X55" s="852"/>
      <c r="Y55" s="862"/>
      <c r="Z55" s="187" t="s">
        <v>48</v>
      </c>
      <c r="AA55" s="182"/>
      <c r="AB55" s="183"/>
      <c r="AC55" s="183"/>
      <c r="AD55" s="605"/>
    </row>
    <row r="56" spans="1:30" s="122" customFormat="1">
      <c r="A56" s="187" t="s">
        <v>49</v>
      </c>
      <c r="B56" s="857">
        <v>6</v>
      </c>
      <c r="C56" s="858">
        <v>74</v>
      </c>
      <c r="D56" s="858">
        <v>91</v>
      </c>
      <c r="E56" s="596">
        <f t="shared" si="0"/>
        <v>0.81318681318681318</v>
      </c>
      <c r="F56" s="187" t="s">
        <v>49</v>
      </c>
      <c r="G56" s="860"/>
      <c r="H56" s="860"/>
      <c r="I56" s="860"/>
      <c r="J56" s="600"/>
      <c r="K56" s="187" t="s">
        <v>49</v>
      </c>
      <c r="L56" s="857">
        <v>6</v>
      </c>
      <c r="M56" s="858">
        <v>74</v>
      </c>
      <c r="N56" s="858">
        <v>91</v>
      </c>
      <c r="O56" s="601">
        <f t="shared" si="2"/>
        <v>0.81318681318681318</v>
      </c>
      <c r="P56" s="187" t="s">
        <v>49</v>
      </c>
      <c r="Q56" s="860"/>
      <c r="R56" s="860"/>
      <c r="S56" s="860"/>
      <c r="T56" s="602"/>
      <c r="U56" s="187" t="s">
        <v>49</v>
      </c>
      <c r="V56" s="855"/>
      <c r="W56" s="852"/>
      <c r="X56" s="852"/>
      <c r="Y56" s="862"/>
      <c r="Z56" s="187" t="s">
        <v>49</v>
      </c>
      <c r="AA56" s="182"/>
      <c r="AB56" s="183"/>
      <c r="AC56" s="183"/>
      <c r="AD56" s="605"/>
    </row>
    <row r="57" spans="1:30" s="122" customFormat="1">
      <c r="A57" s="187" t="s">
        <v>50</v>
      </c>
      <c r="B57" s="857">
        <v>12</v>
      </c>
      <c r="C57" s="858">
        <v>235</v>
      </c>
      <c r="D57" s="858">
        <v>264</v>
      </c>
      <c r="E57" s="596">
        <f t="shared" si="0"/>
        <v>0.89015151515151514</v>
      </c>
      <c r="F57" s="187" t="s">
        <v>50</v>
      </c>
      <c r="G57" s="860"/>
      <c r="H57" s="860"/>
      <c r="I57" s="860"/>
      <c r="J57" s="600"/>
      <c r="K57" s="187" t="s">
        <v>50</v>
      </c>
      <c r="L57" s="857">
        <v>5</v>
      </c>
      <c r="M57" s="858">
        <v>100</v>
      </c>
      <c r="N57" s="858">
        <v>110</v>
      </c>
      <c r="O57" s="601">
        <f t="shared" si="2"/>
        <v>0.90909090909090906</v>
      </c>
      <c r="P57" s="187" t="s">
        <v>50</v>
      </c>
      <c r="Q57" s="860">
        <v>7</v>
      </c>
      <c r="R57" s="860">
        <v>135</v>
      </c>
      <c r="S57" s="860">
        <v>154</v>
      </c>
      <c r="T57" s="602">
        <f t="shared" si="3"/>
        <v>0.87662337662337664</v>
      </c>
      <c r="U57" s="187" t="s">
        <v>50</v>
      </c>
      <c r="V57" s="855"/>
      <c r="W57" s="852"/>
      <c r="X57" s="852"/>
      <c r="Y57" s="862"/>
      <c r="Z57" s="187" t="s">
        <v>50</v>
      </c>
      <c r="AA57" s="182"/>
      <c r="AB57" s="183"/>
      <c r="AC57" s="183"/>
      <c r="AD57" s="605"/>
    </row>
    <row r="58" spans="1:30" s="122" customFormat="1">
      <c r="A58" s="187" t="s">
        <v>51</v>
      </c>
      <c r="B58" s="857">
        <v>9</v>
      </c>
      <c r="C58" s="858">
        <v>194</v>
      </c>
      <c r="D58" s="858">
        <v>217</v>
      </c>
      <c r="E58" s="596">
        <f t="shared" si="0"/>
        <v>0.89400921658986177</v>
      </c>
      <c r="F58" s="187" t="s">
        <v>51</v>
      </c>
      <c r="G58" s="860">
        <v>4</v>
      </c>
      <c r="H58" s="860">
        <v>93</v>
      </c>
      <c r="I58" s="860">
        <v>100</v>
      </c>
      <c r="J58" s="600">
        <f t="shared" si="1"/>
        <v>0.93</v>
      </c>
      <c r="K58" s="187" t="s">
        <v>51</v>
      </c>
      <c r="L58" s="857">
        <v>2</v>
      </c>
      <c r="M58" s="858">
        <v>44</v>
      </c>
      <c r="N58" s="858">
        <v>48</v>
      </c>
      <c r="O58" s="601">
        <f t="shared" si="2"/>
        <v>0.91666666666666663</v>
      </c>
      <c r="P58" s="187" t="s">
        <v>51</v>
      </c>
      <c r="Q58" s="860"/>
      <c r="R58" s="860"/>
      <c r="S58" s="860"/>
      <c r="T58" s="602"/>
      <c r="U58" s="187" t="s">
        <v>51</v>
      </c>
      <c r="V58" s="855">
        <v>3</v>
      </c>
      <c r="W58" s="852">
        <v>57</v>
      </c>
      <c r="X58" s="852">
        <v>69</v>
      </c>
      <c r="Y58" s="862">
        <f t="shared" si="4"/>
        <v>0.82608695652173914</v>
      </c>
      <c r="Z58" s="187" t="s">
        <v>51</v>
      </c>
      <c r="AA58" s="182"/>
      <c r="AB58" s="183"/>
      <c r="AC58" s="183"/>
      <c r="AD58" s="605"/>
    </row>
    <row r="59" spans="1:30" s="122" customFormat="1">
      <c r="A59" s="187" t="s">
        <v>52</v>
      </c>
      <c r="B59" s="857">
        <v>2</v>
      </c>
      <c r="C59" s="858">
        <v>34</v>
      </c>
      <c r="D59" s="858">
        <v>44</v>
      </c>
      <c r="E59" s="596">
        <f t="shared" si="0"/>
        <v>0.77272727272727271</v>
      </c>
      <c r="F59" s="187" t="s">
        <v>52</v>
      </c>
      <c r="G59" s="860"/>
      <c r="H59" s="860"/>
      <c r="I59" s="860"/>
      <c r="J59" s="600"/>
      <c r="K59" s="187" t="s">
        <v>52</v>
      </c>
      <c r="L59" s="857">
        <v>2</v>
      </c>
      <c r="M59" s="858">
        <v>34</v>
      </c>
      <c r="N59" s="858">
        <v>44</v>
      </c>
      <c r="O59" s="601">
        <f t="shared" si="2"/>
        <v>0.77272727272727271</v>
      </c>
      <c r="P59" s="187" t="s">
        <v>52</v>
      </c>
      <c r="Q59" s="860"/>
      <c r="R59" s="860"/>
      <c r="S59" s="860"/>
      <c r="T59" s="602"/>
      <c r="U59" s="187" t="s">
        <v>52</v>
      </c>
      <c r="V59" s="855"/>
      <c r="W59" s="852"/>
      <c r="X59" s="852"/>
      <c r="Y59" s="862" t="s">
        <v>267</v>
      </c>
      <c r="Z59" s="187" t="s">
        <v>52</v>
      </c>
      <c r="AA59" s="182"/>
      <c r="AB59" s="183"/>
      <c r="AC59" s="183"/>
      <c r="AD59" s="605"/>
    </row>
    <row r="60" spans="1:30" s="122" customFormat="1">
      <c r="A60" s="187" t="s">
        <v>53</v>
      </c>
      <c r="B60" s="857">
        <v>2</v>
      </c>
      <c r="C60" s="858">
        <v>39</v>
      </c>
      <c r="D60" s="858">
        <v>44</v>
      </c>
      <c r="E60" s="596">
        <f t="shared" si="0"/>
        <v>0.88636363636363635</v>
      </c>
      <c r="F60" s="187" t="s">
        <v>53</v>
      </c>
      <c r="G60" s="860"/>
      <c r="H60" s="860"/>
      <c r="I60" s="860"/>
      <c r="J60" s="600"/>
      <c r="K60" s="187" t="s">
        <v>53</v>
      </c>
      <c r="L60" s="857">
        <v>2</v>
      </c>
      <c r="M60" s="858">
        <v>39</v>
      </c>
      <c r="N60" s="858">
        <v>44</v>
      </c>
      <c r="O60" s="601">
        <f t="shared" si="2"/>
        <v>0.88636363636363635</v>
      </c>
      <c r="P60" s="187" t="s">
        <v>53</v>
      </c>
      <c r="Q60" s="860"/>
      <c r="R60" s="860"/>
      <c r="S60" s="860"/>
      <c r="T60" s="602"/>
      <c r="U60" s="187" t="s">
        <v>53</v>
      </c>
      <c r="V60" s="855"/>
      <c r="W60" s="852"/>
      <c r="X60" s="852"/>
      <c r="Y60" s="862" t="s">
        <v>267</v>
      </c>
      <c r="Z60" s="187" t="s">
        <v>53</v>
      </c>
      <c r="AA60" s="182"/>
      <c r="AB60" s="183"/>
      <c r="AC60" s="183"/>
      <c r="AD60" s="605"/>
    </row>
    <row r="61" spans="1:30" s="122" customFormat="1">
      <c r="A61" s="187" t="s">
        <v>54</v>
      </c>
      <c r="B61" s="857">
        <v>6</v>
      </c>
      <c r="C61" s="858">
        <v>114</v>
      </c>
      <c r="D61" s="858">
        <v>132</v>
      </c>
      <c r="E61" s="596">
        <f t="shared" si="0"/>
        <v>0.86363636363636365</v>
      </c>
      <c r="F61" s="187" t="s">
        <v>54</v>
      </c>
      <c r="G61" s="860"/>
      <c r="H61" s="860"/>
      <c r="I61" s="860"/>
      <c r="J61" s="600"/>
      <c r="K61" s="187" t="s">
        <v>54</v>
      </c>
      <c r="L61" s="857">
        <v>6</v>
      </c>
      <c r="M61" s="858">
        <v>114</v>
      </c>
      <c r="N61" s="858">
        <v>132</v>
      </c>
      <c r="O61" s="601">
        <f t="shared" si="2"/>
        <v>0.86363636363636365</v>
      </c>
      <c r="P61" s="187" t="s">
        <v>54</v>
      </c>
      <c r="Q61" s="860"/>
      <c r="R61" s="860"/>
      <c r="S61" s="860"/>
      <c r="T61" s="602"/>
      <c r="U61" s="187" t="s">
        <v>54</v>
      </c>
      <c r="V61" s="855"/>
      <c r="W61" s="852"/>
      <c r="X61" s="852"/>
      <c r="Y61" s="862" t="s">
        <v>267</v>
      </c>
      <c r="Z61" s="187" t="s">
        <v>54</v>
      </c>
      <c r="AA61" s="182"/>
      <c r="AB61" s="183"/>
      <c r="AC61" s="183"/>
      <c r="AD61" s="605"/>
    </row>
    <row r="62" spans="1:30" s="122" customFormat="1">
      <c r="A62" s="187" t="s">
        <v>55</v>
      </c>
      <c r="B62" s="857">
        <v>2</v>
      </c>
      <c r="C62" s="858">
        <v>27</v>
      </c>
      <c r="D62" s="858">
        <v>44</v>
      </c>
      <c r="E62" s="596">
        <f t="shared" si="0"/>
        <v>0.61363636363636365</v>
      </c>
      <c r="F62" s="187" t="s">
        <v>55</v>
      </c>
      <c r="G62" s="860"/>
      <c r="H62" s="860"/>
      <c r="I62" s="860"/>
      <c r="J62" s="600"/>
      <c r="K62" s="187" t="s">
        <v>55</v>
      </c>
      <c r="L62" s="857">
        <v>2</v>
      </c>
      <c r="M62" s="858">
        <v>27</v>
      </c>
      <c r="N62" s="858">
        <v>44</v>
      </c>
      <c r="O62" s="601">
        <f t="shared" si="2"/>
        <v>0.61363636363636365</v>
      </c>
      <c r="P62" s="187" t="s">
        <v>55</v>
      </c>
      <c r="Q62" s="860"/>
      <c r="R62" s="860"/>
      <c r="S62" s="860"/>
      <c r="T62" s="602"/>
      <c r="U62" s="187" t="s">
        <v>55</v>
      </c>
      <c r="V62" s="855"/>
      <c r="W62" s="852"/>
      <c r="X62" s="852"/>
      <c r="Y62" s="862" t="s">
        <v>267</v>
      </c>
      <c r="Z62" s="187" t="s">
        <v>55</v>
      </c>
      <c r="AA62" s="182"/>
      <c r="AB62" s="183"/>
      <c r="AC62" s="183"/>
      <c r="AD62" s="605"/>
    </row>
    <row r="63" spans="1:30" s="122" customFormat="1">
      <c r="A63" s="187" t="s">
        <v>56</v>
      </c>
      <c r="B63" s="857">
        <v>1</v>
      </c>
      <c r="C63" s="858">
        <v>18</v>
      </c>
      <c r="D63" s="858">
        <v>25</v>
      </c>
      <c r="E63" s="596">
        <f t="shared" si="0"/>
        <v>0.72</v>
      </c>
      <c r="F63" s="187" t="s">
        <v>56</v>
      </c>
      <c r="G63" s="860"/>
      <c r="H63" s="860"/>
      <c r="I63" s="860"/>
      <c r="J63" s="600"/>
      <c r="K63" s="187" t="s">
        <v>56</v>
      </c>
      <c r="L63" s="857">
        <v>1</v>
      </c>
      <c r="M63" s="858">
        <v>18</v>
      </c>
      <c r="N63" s="858">
        <v>25</v>
      </c>
      <c r="O63" s="601">
        <f t="shared" si="2"/>
        <v>0.72</v>
      </c>
      <c r="P63" s="187" t="s">
        <v>56</v>
      </c>
      <c r="Q63" s="860"/>
      <c r="R63" s="860"/>
      <c r="S63" s="860"/>
      <c r="T63" s="602"/>
      <c r="U63" s="187" t="s">
        <v>56</v>
      </c>
      <c r="V63" s="855"/>
      <c r="W63" s="852"/>
      <c r="X63" s="852"/>
      <c r="Y63" s="862"/>
      <c r="Z63" s="187" t="s">
        <v>56</v>
      </c>
      <c r="AA63" s="182"/>
      <c r="AB63" s="183"/>
      <c r="AC63" s="183"/>
      <c r="AD63" s="605"/>
    </row>
    <row r="64" spans="1:30" s="122" customFormat="1">
      <c r="A64" s="187" t="s">
        <v>57</v>
      </c>
      <c r="B64" s="857"/>
      <c r="C64" s="858"/>
      <c r="D64" s="858"/>
      <c r="E64" s="596"/>
      <c r="F64" s="187" t="s">
        <v>57</v>
      </c>
      <c r="G64" s="860"/>
      <c r="H64" s="860"/>
      <c r="I64" s="860"/>
      <c r="J64" s="600"/>
      <c r="K64" s="187" t="s">
        <v>57</v>
      </c>
      <c r="L64" s="857"/>
      <c r="M64" s="858"/>
      <c r="N64" s="858"/>
      <c r="O64" s="601"/>
      <c r="P64" s="187" t="s">
        <v>57</v>
      </c>
      <c r="Q64" s="860"/>
      <c r="R64" s="860"/>
      <c r="S64" s="860"/>
      <c r="T64" s="602"/>
      <c r="U64" s="187" t="s">
        <v>57</v>
      </c>
      <c r="V64" s="855"/>
      <c r="W64" s="852"/>
      <c r="X64" s="852"/>
      <c r="Y64" s="862"/>
      <c r="Z64" s="187" t="s">
        <v>57</v>
      </c>
      <c r="AA64" s="182"/>
      <c r="AB64" s="183"/>
      <c r="AC64" s="183"/>
      <c r="AD64" s="605"/>
    </row>
    <row r="65" spans="1:30" s="122" customFormat="1">
      <c r="A65" s="187" t="s">
        <v>58</v>
      </c>
      <c r="B65" s="857">
        <v>3</v>
      </c>
      <c r="C65" s="858">
        <v>62</v>
      </c>
      <c r="D65" s="858">
        <v>75</v>
      </c>
      <c r="E65" s="596">
        <f t="shared" si="0"/>
        <v>0.82666666666666666</v>
      </c>
      <c r="F65" s="187" t="s">
        <v>58</v>
      </c>
      <c r="G65" s="860"/>
      <c r="H65" s="860"/>
      <c r="I65" s="860"/>
      <c r="J65" s="600"/>
      <c r="K65" s="187" t="s">
        <v>58</v>
      </c>
      <c r="L65" s="857">
        <v>3</v>
      </c>
      <c r="M65" s="858">
        <v>62</v>
      </c>
      <c r="N65" s="858">
        <v>75</v>
      </c>
      <c r="O65" s="601">
        <f t="shared" si="2"/>
        <v>0.82666666666666666</v>
      </c>
      <c r="P65" s="187" t="s">
        <v>58</v>
      </c>
      <c r="Q65" s="860"/>
      <c r="R65" s="860"/>
      <c r="S65" s="860"/>
      <c r="T65" s="602"/>
      <c r="U65" s="187" t="s">
        <v>58</v>
      </c>
      <c r="V65" s="855"/>
      <c r="W65" s="852"/>
      <c r="X65" s="852"/>
      <c r="Y65" s="862" t="s">
        <v>267</v>
      </c>
      <c r="Z65" s="187" t="s">
        <v>58</v>
      </c>
      <c r="AA65" s="182"/>
      <c r="AB65" s="183"/>
      <c r="AC65" s="183"/>
      <c r="AD65" s="605"/>
    </row>
    <row r="66" spans="1:30" s="122" customFormat="1">
      <c r="A66" s="187" t="s">
        <v>59</v>
      </c>
      <c r="B66" s="857">
        <v>3</v>
      </c>
      <c r="C66" s="858">
        <v>52</v>
      </c>
      <c r="D66" s="858">
        <v>54</v>
      </c>
      <c r="E66" s="596">
        <f t="shared" si="0"/>
        <v>0.96296296296296291</v>
      </c>
      <c r="F66" s="187" t="s">
        <v>59</v>
      </c>
      <c r="G66" s="860">
        <v>3</v>
      </c>
      <c r="H66" s="860">
        <v>52</v>
      </c>
      <c r="I66" s="860">
        <v>54</v>
      </c>
      <c r="J66" s="600">
        <f t="shared" si="1"/>
        <v>0.96296296296296291</v>
      </c>
      <c r="K66" s="187" t="s">
        <v>59</v>
      </c>
      <c r="L66" s="857"/>
      <c r="M66" s="858"/>
      <c r="N66" s="858"/>
      <c r="O66" s="601"/>
      <c r="P66" s="187" t="s">
        <v>59</v>
      </c>
      <c r="Q66" s="860"/>
      <c r="R66" s="860"/>
      <c r="S66" s="860"/>
      <c r="T66" s="602"/>
      <c r="U66" s="187" t="s">
        <v>59</v>
      </c>
      <c r="V66" s="855"/>
      <c r="W66" s="852"/>
      <c r="X66" s="852"/>
      <c r="Y66" s="862" t="s">
        <v>267</v>
      </c>
      <c r="Z66" s="187" t="s">
        <v>59</v>
      </c>
      <c r="AA66" s="182"/>
      <c r="AB66" s="183"/>
      <c r="AC66" s="183"/>
      <c r="AD66" s="605"/>
    </row>
    <row r="67" spans="1:30" s="122" customFormat="1">
      <c r="A67" s="187" t="s">
        <v>60</v>
      </c>
      <c r="B67" s="857">
        <v>238</v>
      </c>
      <c r="C67" s="858">
        <v>5491</v>
      </c>
      <c r="D67" s="858">
        <v>6276</v>
      </c>
      <c r="E67" s="596">
        <f t="shared" si="0"/>
        <v>0.87492033142128744</v>
      </c>
      <c r="F67" s="187" t="s">
        <v>60</v>
      </c>
      <c r="G67" s="860">
        <v>60</v>
      </c>
      <c r="H67" s="860">
        <v>1201</v>
      </c>
      <c r="I67" s="860">
        <v>1513</v>
      </c>
      <c r="J67" s="600">
        <f t="shared" si="1"/>
        <v>0.79378717779246533</v>
      </c>
      <c r="K67" s="187" t="s">
        <v>60</v>
      </c>
      <c r="L67" s="857">
        <v>129</v>
      </c>
      <c r="M67" s="858">
        <v>3193</v>
      </c>
      <c r="N67" s="858">
        <v>3458</v>
      </c>
      <c r="O67" s="601">
        <f t="shared" si="2"/>
        <v>0.92336610757663384</v>
      </c>
      <c r="P67" s="187" t="s">
        <v>60</v>
      </c>
      <c r="Q67" s="860">
        <v>49</v>
      </c>
      <c r="R67" s="860">
        <v>1097</v>
      </c>
      <c r="S67" s="860">
        <v>1305</v>
      </c>
      <c r="T67" s="602">
        <f t="shared" si="3"/>
        <v>0.84061302681992334</v>
      </c>
      <c r="U67" s="187" t="s">
        <v>60</v>
      </c>
      <c r="V67" s="855"/>
      <c r="W67" s="852"/>
      <c r="X67" s="852"/>
      <c r="Y67" s="862" t="s">
        <v>267</v>
      </c>
      <c r="Z67" s="187" t="s">
        <v>60</v>
      </c>
      <c r="AA67" s="182"/>
      <c r="AB67" s="183"/>
      <c r="AC67" s="183"/>
      <c r="AD67" s="605"/>
    </row>
    <row r="68" spans="1:30" s="122" customFormat="1">
      <c r="A68" s="187" t="s">
        <v>61</v>
      </c>
      <c r="B68" s="857">
        <v>6</v>
      </c>
      <c r="C68" s="858">
        <v>147</v>
      </c>
      <c r="D68" s="858">
        <v>171</v>
      </c>
      <c r="E68" s="596">
        <f t="shared" si="0"/>
        <v>0.85964912280701755</v>
      </c>
      <c r="F68" s="187" t="s">
        <v>61</v>
      </c>
      <c r="G68" s="860"/>
      <c r="H68" s="860"/>
      <c r="I68" s="860"/>
      <c r="J68" s="600"/>
      <c r="K68" s="187" t="s">
        <v>61</v>
      </c>
      <c r="L68" s="857">
        <v>4</v>
      </c>
      <c r="M68" s="858">
        <v>105</v>
      </c>
      <c r="N68" s="858">
        <v>120</v>
      </c>
      <c r="O68" s="601">
        <f t="shared" si="2"/>
        <v>0.875</v>
      </c>
      <c r="P68" s="187" t="s">
        <v>61</v>
      </c>
      <c r="Q68" s="860">
        <v>2</v>
      </c>
      <c r="R68" s="860">
        <v>42</v>
      </c>
      <c r="S68" s="860">
        <v>51</v>
      </c>
      <c r="T68" s="602">
        <f t="shared" si="3"/>
        <v>0.82352941176470584</v>
      </c>
      <c r="U68" s="187" t="s">
        <v>61</v>
      </c>
      <c r="V68" s="855"/>
      <c r="W68" s="852"/>
      <c r="X68" s="852"/>
      <c r="Y68" s="862" t="s">
        <v>267</v>
      </c>
      <c r="Z68" s="187" t="s">
        <v>61</v>
      </c>
      <c r="AA68" s="182"/>
      <c r="AB68" s="183"/>
      <c r="AC68" s="183"/>
      <c r="AD68" s="605"/>
    </row>
    <row r="69" spans="1:30" s="122" customFormat="1">
      <c r="A69" s="187" t="s">
        <v>62</v>
      </c>
      <c r="B69" s="857">
        <v>8</v>
      </c>
      <c r="C69" s="858">
        <v>81</v>
      </c>
      <c r="D69" s="858">
        <v>85</v>
      </c>
      <c r="E69" s="596">
        <f t="shared" si="0"/>
        <v>0.95294117647058818</v>
      </c>
      <c r="F69" s="187" t="s">
        <v>62</v>
      </c>
      <c r="G69" s="860"/>
      <c r="H69" s="860"/>
      <c r="I69" s="860"/>
      <c r="J69" s="600"/>
      <c r="K69" s="187" t="s">
        <v>62</v>
      </c>
      <c r="L69" s="857"/>
      <c r="M69" s="858"/>
      <c r="N69" s="858"/>
      <c r="O69" s="601"/>
      <c r="P69" s="187" t="s">
        <v>62</v>
      </c>
      <c r="Q69" s="860">
        <v>8</v>
      </c>
      <c r="R69" s="860">
        <v>81</v>
      </c>
      <c r="S69" s="860">
        <v>85</v>
      </c>
      <c r="T69" s="602">
        <f t="shared" si="3"/>
        <v>0.95294117647058818</v>
      </c>
      <c r="U69" s="187" t="s">
        <v>62</v>
      </c>
      <c r="V69" s="855"/>
      <c r="W69" s="852"/>
      <c r="X69" s="852"/>
      <c r="Y69" s="862" t="s">
        <v>267</v>
      </c>
      <c r="Z69" s="187" t="s">
        <v>62</v>
      </c>
      <c r="AA69" s="182"/>
      <c r="AB69" s="183"/>
      <c r="AC69" s="183"/>
      <c r="AD69" s="605"/>
    </row>
    <row r="70" spans="1:30" s="122" customFormat="1">
      <c r="A70" s="187" t="s">
        <v>63</v>
      </c>
      <c r="B70" s="857">
        <v>55</v>
      </c>
      <c r="C70" s="858">
        <v>888</v>
      </c>
      <c r="D70" s="858">
        <v>1063</v>
      </c>
      <c r="E70" s="596">
        <f t="shared" si="0"/>
        <v>0.83537158984007531</v>
      </c>
      <c r="F70" s="187" t="s">
        <v>63</v>
      </c>
      <c r="G70" s="860">
        <v>4</v>
      </c>
      <c r="H70" s="860">
        <v>61</v>
      </c>
      <c r="I70" s="860">
        <v>81</v>
      </c>
      <c r="J70" s="600">
        <f t="shared" si="1"/>
        <v>0.75308641975308643</v>
      </c>
      <c r="K70" s="187" t="s">
        <v>63</v>
      </c>
      <c r="L70" s="857">
        <v>45</v>
      </c>
      <c r="M70" s="858">
        <v>749</v>
      </c>
      <c r="N70" s="858">
        <v>882</v>
      </c>
      <c r="O70" s="601">
        <f t="shared" si="2"/>
        <v>0.84920634920634919</v>
      </c>
      <c r="P70" s="187" t="s">
        <v>63</v>
      </c>
      <c r="Q70" s="860">
        <v>6</v>
      </c>
      <c r="R70" s="860">
        <v>78</v>
      </c>
      <c r="S70" s="860">
        <v>100</v>
      </c>
      <c r="T70" s="602">
        <f t="shared" si="3"/>
        <v>0.78</v>
      </c>
      <c r="U70" s="187" t="s">
        <v>63</v>
      </c>
      <c r="V70" s="855"/>
      <c r="W70" s="852"/>
      <c r="X70" s="852"/>
      <c r="Y70" s="862" t="s">
        <v>267</v>
      </c>
      <c r="Z70" s="187" t="s">
        <v>63</v>
      </c>
      <c r="AA70" s="182"/>
      <c r="AB70" s="183"/>
      <c r="AC70" s="183"/>
      <c r="AD70" s="605"/>
    </row>
    <row r="71" spans="1:30" s="122" customFormat="1">
      <c r="A71" s="187" t="s">
        <v>64</v>
      </c>
      <c r="B71" s="857">
        <v>18</v>
      </c>
      <c r="C71" s="858">
        <v>241</v>
      </c>
      <c r="D71" s="858">
        <v>280</v>
      </c>
      <c r="E71" s="596">
        <f t="shared" si="0"/>
        <v>0.86071428571428577</v>
      </c>
      <c r="F71" s="187" t="s">
        <v>64</v>
      </c>
      <c r="G71" s="860"/>
      <c r="H71" s="860"/>
      <c r="I71" s="860"/>
      <c r="J71" s="600"/>
      <c r="K71" s="187" t="s">
        <v>64</v>
      </c>
      <c r="L71" s="857"/>
      <c r="M71" s="858"/>
      <c r="N71" s="858"/>
      <c r="O71" s="601"/>
      <c r="P71" s="187" t="s">
        <v>64</v>
      </c>
      <c r="Q71" s="860">
        <v>18</v>
      </c>
      <c r="R71" s="860">
        <v>241</v>
      </c>
      <c r="S71" s="860">
        <v>280</v>
      </c>
      <c r="T71" s="602">
        <f t="shared" si="3"/>
        <v>0.86071428571428577</v>
      </c>
      <c r="U71" s="187" t="s">
        <v>64</v>
      </c>
      <c r="V71" s="855"/>
      <c r="W71" s="852"/>
      <c r="X71" s="852"/>
      <c r="Y71" s="862" t="s">
        <v>267</v>
      </c>
      <c r="Z71" s="187" t="s">
        <v>64</v>
      </c>
      <c r="AA71" s="182"/>
      <c r="AB71" s="183"/>
      <c r="AC71" s="183"/>
      <c r="AD71" s="605"/>
    </row>
    <row r="72" spans="1:30" s="122" customFormat="1">
      <c r="A72" s="187" t="s">
        <v>65</v>
      </c>
      <c r="B72" s="857">
        <v>16</v>
      </c>
      <c r="C72" s="858">
        <v>425</v>
      </c>
      <c r="D72" s="858">
        <v>455</v>
      </c>
      <c r="E72" s="596">
        <f t="shared" si="0"/>
        <v>0.93406593406593408</v>
      </c>
      <c r="F72" s="187" t="s">
        <v>65</v>
      </c>
      <c r="G72" s="860">
        <v>6</v>
      </c>
      <c r="H72" s="860">
        <v>163</v>
      </c>
      <c r="I72" s="860">
        <v>172</v>
      </c>
      <c r="J72" s="600">
        <f t="shared" ref="J72:J98" si="6">H72/I72</f>
        <v>0.94767441860465118</v>
      </c>
      <c r="K72" s="187" t="s">
        <v>65</v>
      </c>
      <c r="L72" s="857">
        <v>8</v>
      </c>
      <c r="M72" s="858">
        <v>214</v>
      </c>
      <c r="N72" s="858">
        <v>233</v>
      </c>
      <c r="O72" s="601">
        <f t="shared" ref="O72:O98" si="7">M72/N72</f>
        <v>0.91845493562231761</v>
      </c>
      <c r="P72" s="187" t="s">
        <v>65</v>
      </c>
      <c r="Q72" s="860"/>
      <c r="R72" s="860"/>
      <c r="S72" s="860"/>
      <c r="T72" s="602"/>
      <c r="U72" s="187" t="s">
        <v>65</v>
      </c>
      <c r="V72" s="855">
        <v>2</v>
      </c>
      <c r="W72" s="852">
        <v>48</v>
      </c>
      <c r="X72" s="852">
        <v>50</v>
      </c>
      <c r="Y72" s="862">
        <f t="shared" ref="Y72:Y73" si="8">W72/X72</f>
        <v>0.96</v>
      </c>
      <c r="Z72" s="187" t="s">
        <v>65</v>
      </c>
      <c r="AA72" s="182"/>
      <c r="AB72" s="183"/>
      <c r="AC72" s="183"/>
      <c r="AD72" s="605"/>
    </row>
    <row r="73" spans="1:30" s="122" customFormat="1">
      <c r="A73" s="187" t="s">
        <v>66</v>
      </c>
      <c r="B73" s="857">
        <v>22</v>
      </c>
      <c r="C73" s="858">
        <v>377</v>
      </c>
      <c r="D73" s="858">
        <v>528</v>
      </c>
      <c r="E73" s="596">
        <f t="shared" si="0"/>
        <v>0.71401515151515149</v>
      </c>
      <c r="F73" s="187" t="s">
        <v>66</v>
      </c>
      <c r="G73" s="860">
        <v>11</v>
      </c>
      <c r="H73" s="860">
        <v>198</v>
      </c>
      <c r="I73" s="860">
        <v>264</v>
      </c>
      <c r="J73" s="600">
        <f t="shared" si="6"/>
        <v>0.75</v>
      </c>
      <c r="K73" s="187" t="s">
        <v>66</v>
      </c>
      <c r="L73" s="857"/>
      <c r="M73" s="858"/>
      <c r="N73" s="858"/>
      <c r="O73" s="601"/>
      <c r="P73" s="187" t="s">
        <v>66</v>
      </c>
      <c r="Q73" s="860"/>
      <c r="R73" s="860"/>
      <c r="S73" s="860"/>
      <c r="T73" s="602"/>
      <c r="U73" s="187" t="s">
        <v>66</v>
      </c>
      <c r="V73" s="855">
        <v>11</v>
      </c>
      <c r="W73" s="852">
        <v>179</v>
      </c>
      <c r="X73" s="852">
        <v>264</v>
      </c>
      <c r="Y73" s="862">
        <f t="shared" si="8"/>
        <v>0.67803030303030298</v>
      </c>
      <c r="Z73" s="187" t="s">
        <v>66</v>
      </c>
      <c r="AA73" s="182"/>
      <c r="AB73" s="183"/>
      <c r="AC73" s="183"/>
      <c r="AD73" s="605"/>
    </row>
    <row r="74" spans="1:30" s="122" customFormat="1">
      <c r="A74" s="187" t="s">
        <v>67</v>
      </c>
      <c r="B74" s="857">
        <v>37</v>
      </c>
      <c r="C74" s="858">
        <v>463</v>
      </c>
      <c r="D74" s="858">
        <v>639</v>
      </c>
      <c r="E74" s="596">
        <f t="shared" si="0"/>
        <v>0.72456964006259783</v>
      </c>
      <c r="F74" s="187" t="s">
        <v>67</v>
      </c>
      <c r="G74" s="860">
        <v>5</v>
      </c>
      <c r="H74" s="860">
        <v>35</v>
      </c>
      <c r="I74" s="860">
        <v>50</v>
      </c>
      <c r="J74" s="600">
        <f t="shared" si="6"/>
        <v>0.7</v>
      </c>
      <c r="K74" s="187" t="s">
        <v>67</v>
      </c>
      <c r="L74" s="857">
        <v>28</v>
      </c>
      <c r="M74" s="858">
        <v>386</v>
      </c>
      <c r="N74" s="858">
        <v>512</v>
      </c>
      <c r="O74" s="601">
        <f t="shared" si="7"/>
        <v>0.75390625</v>
      </c>
      <c r="P74" s="187" t="s">
        <v>67</v>
      </c>
      <c r="Q74" s="860">
        <v>4</v>
      </c>
      <c r="R74" s="860">
        <v>42</v>
      </c>
      <c r="S74" s="860">
        <v>77</v>
      </c>
      <c r="T74" s="602">
        <f t="shared" ref="T74:T98" si="9">R74/S74</f>
        <v>0.54545454545454541</v>
      </c>
      <c r="U74" s="187" t="s">
        <v>67</v>
      </c>
      <c r="V74" s="855"/>
      <c r="W74" s="852"/>
      <c r="X74" s="852"/>
      <c r="Y74" s="862"/>
      <c r="Z74" s="187" t="s">
        <v>67</v>
      </c>
      <c r="AA74" s="182"/>
      <c r="AB74" s="183"/>
      <c r="AC74" s="183"/>
      <c r="AD74" s="605"/>
    </row>
    <row r="75" spans="1:30" s="122" customFormat="1">
      <c r="A75" s="187" t="s">
        <v>68</v>
      </c>
      <c r="B75" s="857">
        <v>13</v>
      </c>
      <c r="C75" s="858">
        <v>269</v>
      </c>
      <c r="D75" s="858">
        <v>287</v>
      </c>
      <c r="E75" s="596">
        <f t="shared" ref="E75:E96" si="10">C75/D75</f>
        <v>0.93728222996515675</v>
      </c>
      <c r="F75" s="187" t="s">
        <v>68</v>
      </c>
      <c r="G75" s="860">
        <v>1</v>
      </c>
      <c r="H75" s="860">
        <v>22</v>
      </c>
      <c r="I75" s="860">
        <v>26</v>
      </c>
      <c r="J75" s="600">
        <f t="shared" si="6"/>
        <v>0.84615384615384615</v>
      </c>
      <c r="K75" s="187" t="s">
        <v>68</v>
      </c>
      <c r="L75" s="857">
        <v>10</v>
      </c>
      <c r="M75" s="858">
        <v>199</v>
      </c>
      <c r="N75" s="858">
        <v>211</v>
      </c>
      <c r="O75" s="601">
        <f t="shared" si="7"/>
        <v>0.94312796208530802</v>
      </c>
      <c r="P75" s="187" t="s">
        <v>68</v>
      </c>
      <c r="Q75" s="860">
        <v>2</v>
      </c>
      <c r="R75" s="860">
        <v>48</v>
      </c>
      <c r="S75" s="860">
        <v>50</v>
      </c>
      <c r="T75" s="602">
        <f t="shared" si="9"/>
        <v>0.96</v>
      </c>
      <c r="U75" s="187" t="s">
        <v>68</v>
      </c>
      <c r="V75" s="855"/>
      <c r="W75" s="852"/>
      <c r="X75" s="852"/>
      <c r="Y75" s="862" t="s">
        <v>267</v>
      </c>
      <c r="Z75" s="187" t="s">
        <v>68</v>
      </c>
      <c r="AA75" s="182"/>
      <c r="AB75" s="183"/>
      <c r="AC75" s="183"/>
      <c r="AD75" s="605"/>
    </row>
    <row r="76" spans="1:30" s="122" customFormat="1">
      <c r="A76" s="187" t="s">
        <v>69</v>
      </c>
      <c r="B76" s="857">
        <v>8</v>
      </c>
      <c r="C76" s="858">
        <v>150</v>
      </c>
      <c r="D76" s="858">
        <v>157</v>
      </c>
      <c r="E76" s="596">
        <f t="shared" si="10"/>
        <v>0.95541401273885351</v>
      </c>
      <c r="F76" s="187" t="s">
        <v>69</v>
      </c>
      <c r="G76" s="860"/>
      <c r="H76" s="860"/>
      <c r="I76" s="860"/>
      <c r="J76" s="600"/>
      <c r="K76" s="187" t="s">
        <v>69</v>
      </c>
      <c r="L76" s="857">
        <v>8</v>
      </c>
      <c r="M76" s="858">
        <v>150</v>
      </c>
      <c r="N76" s="858">
        <v>157</v>
      </c>
      <c r="O76" s="601">
        <f t="shared" si="7"/>
        <v>0.95541401273885351</v>
      </c>
      <c r="P76" s="187" t="s">
        <v>69</v>
      </c>
      <c r="Q76" s="860"/>
      <c r="R76" s="860"/>
      <c r="S76" s="860"/>
      <c r="T76" s="602"/>
      <c r="U76" s="187" t="s">
        <v>69</v>
      </c>
      <c r="V76" s="855"/>
      <c r="W76" s="852"/>
      <c r="X76" s="852"/>
      <c r="Y76" s="862" t="s">
        <v>267</v>
      </c>
      <c r="Z76" s="187" t="s">
        <v>69</v>
      </c>
      <c r="AA76" s="182"/>
      <c r="AB76" s="183"/>
      <c r="AC76" s="183"/>
      <c r="AD76" s="605"/>
    </row>
    <row r="77" spans="1:30" s="122" customFormat="1">
      <c r="A77" s="187" t="s">
        <v>70</v>
      </c>
      <c r="B77" s="857">
        <v>5</v>
      </c>
      <c r="C77" s="858">
        <v>78</v>
      </c>
      <c r="D77" s="858">
        <v>98</v>
      </c>
      <c r="E77" s="596">
        <f t="shared" si="10"/>
        <v>0.79591836734693877</v>
      </c>
      <c r="F77" s="187" t="s">
        <v>70</v>
      </c>
      <c r="G77" s="860"/>
      <c r="H77" s="860"/>
      <c r="I77" s="860"/>
      <c r="J77" s="600"/>
      <c r="K77" s="187" t="s">
        <v>70</v>
      </c>
      <c r="L77" s="857"/>
      <c r="M77" s="858"/>
      <c r="N77" s="858"/>
      <c r="O77" s="601"/>
      <c r="P77" s="187" t="s">
        <v>70</v>
      </c>
      <c r="Q77" s="860">
        <v>5</v>
      </c>
      <c r="R77" s="860">
        <v>78</v>
      </c>
      <c r="S77" s="860">
        <v>98</v>
      </c>
      <c r="T77" s="602">
        <f t="shared" si="9"/>
        <v>0.79591836734693877</v>
      </c>
      <c r="U77" s="187" t="s">
        <v>70</v>
      </c>
      <c r="V77" s="855"/>
      <c r="W77" s="852"/>
      <c r="X77" s="852"/>
      <c r="Y77" s="862" t="s">
        <v>267</v>
      </c>
      <c r="Z77" s="187" t="s">
        <v>70</v>
      </c>
      <c r="AA77" s="182"/>
      <c r="AB77" s="183"/>
      <c r="AC77" s="183"/>
      <c r="AD77" s="605"/>
    </row>
    <row r="78" spans="1:30" s="122" customFormat="1">
      <c r="A78" s="187" t="s">
        <v>71</v>
      </c>
      <c r="B78" s="857">
        <v>24</v>
      </c>
      <c r="C78" s="858">
        <v>393</v>
      </c>
      <c r="D78" s="858">
        <v>500</v>
      </c>
      <c r="E78" s="596">
        <f t="shared" si="10"/>
        <v>0.78600000000000003</v>
      </c>
      <c r="F78" s="187" t="s">
        <v>71</v>
      </c>
      <c r="G78" s="860">
        <v>8</v>
      </c>
      <c r="H78" s="860">
        <v>111</v>
      </c>
      <c r="I78" s="860">
        <v>144</v>
      </c>
      <c r="J78" s="600">
        <f t="shared" si="6"/>
        <v>0.77083333333333337</v>
      </c>
      <c r="K78" s="187" t="s">
        <v>71</v>
      </c>
      <c r="L78" s="857">
        <v>11</v>
      </c>
      <c r="M78" s="858">
        <v>182</v>
      </c>
      <c r="N78" s="858">
        <v>236</v>
      </c>
      <c r="O78" s="601">
        <f t="shared" si="7"/>
        <v>0.77118644067796616</v>
      </c>
      <c r="P78" s="187" t="s">
        <v>71</v>
      </c>
      <c r="Q78" s="860">
        <v>5</v>
      </c>
      <c r="R78" s="860">
        <v>100</v>
      </c>
      <c r="S78" s="860">
        <v>120</v>
      </c>
      <c r="T78" s="602">
        <f t="shared" si="9"/>
        <v>0.83333333333333337</v>
      </c>
      <c r="U78" s="187" t="s">
        <v>71</v>
      </c>
      <c r="V78" s="855"/>
      <c r="W78" s="852"/>
      <c r="X78" s="852"/>
      <c r="Y78" s="862" t="s">
        <v>267</v>
      </c>
      <c r="Z78" s="187" t="s">
        <v>71</v>
      </c>
      <c r="AA78" s="182"/>
      <c r="AB78" s="183"/>
      <c r="AC78" s="183"/>
      <c r="AD78" s="605"/>
    </row>
    <row r="79" spans="1:30" s="122" customFormat="1">
      <c r="A79" s="187" t="s">
        <v>72</v>
      </c>
      <c r="B79" s="857">
        <v>25</v>
      </c>
      <c r="C79" s="858">
        <v>577</v>
      </c>
      <c r="D79" s="858">
        <v>609</v>
      </c>
      <c r="E79" s="596">
        <f t="shared" si="10"/>
        <v>0.9474548440065681</v>
      </c>
      <c r="F79" s="187" t="s">
        <v>72</v>
      </c>
      <c r="G79" s="860">
        <v>2</v>
      </c>
      <c r="H79" s="860">
        <v>47</v>
      </c>
      <c r="I79" s="860">
        <v>51</v>
      </c>
      <c r="J79" s="600">
        <f t="shared" si="6"/>
        <v>0.92156862745098034</v>
      </c>
      <c r="K79" s="187" t="s">
        <v>72</v>
      </c>
      <c r="L79" s="857">
        <v>15</v>
      </c>
      <c r="M79" s="858">
        <v>355</v>
      </c>
      <c r="N79" s="858">
        <v>373</v>
      </c>
      <c r="O79" s="601">
        <f t="shared" si="7"/>
        <v>0.95174262734584447</v>
      </c>
      <c r="P79" s="187" t="s">
        <v>72</v>
      </c>
      <c r="Q79" s="860">
        <v>5</v>
      </c>
      <c r="R79" s="860">
        <v>107</v>
      </c>
      <c r="S79" s="860">
        <v>115</v>
      </c>
      <c r="T79" s="602">
        <f t="shared" si="9"/>
        <v>0.93043478260869561</v>
      </c>
      <c r="U79" s="187" t="s">
        <v>72</v>
      </c>
      <c r="V79" s="855">
        <v>3</v>
      </c>
      <c r="W79" s="852">
        <v>68</v>
      </c>
      <c r="X79" s="852">
        <v>70</v>
      </c>
      <c r="Y79" s="862">
        <f t="shared" ref="Y79" si="11">W79/X79</f>
        <v>0.97142857142857142</v>
      </c>
      <c r="Z79" s="187" t="s">
        <v>72</v>
      </c>
      <c r="AA79" s="182"/>
      <c r="AB79" s="183"/>
      <c r="AC79" s="183"/>
      <c r="AD79" s="605"/>
    </row>
    <row r="80" spans="1:30" s="122" customFormat="1">
      <c r="A80" s="187" t="s">
        <v>73</v>
      </c>
      <c r="B80" s="857">
        <v>1</v>
      </c>
      <c r="C80" s="858">
        <v>8</v>
      </c>
      <c r="D80" s="858">
        <v>22</v>
      </c>
      <c r="E80" s="596">
        <f t="shared" si="10"/>
        <v>0.36363636363636365</v>
      </c>
      <c r="F80" s="187" t="s">
        <v>73</v>
      </c>
      <c r="G80" s="860"/>
      <c r="H80" s="860"/>
      <c r="I80" s="860"/>
      <c r="J80" s="600"/>
      <c r="K80" s="187" t="s">
        <v>73</v>
      </c>
      <c r="L80" s="857">
        <v>1</v>
      </c>
      <c r="M80" s="858">
        <v>8</v>
      </c>
      <c r="N80" s="858">
        <v>22</v>
      </c>
      <c r="O80" s="601">
        <f t="shared" si="7"/>
        <v>0.36363636363636365</v>
      </c>
      <c r="P80" s="187" t="s">
        <v>73</v>
      </c>
      <c r="Q80" s="860"/>
      <c r="R80" s="860"/>
      <c r="S80" s="860"/>
      <c r="T80" s="602"/>
      <c r="U80" s="187" t="s">
        <v>73</v>
      </c>
      <c r="V80" s="855"/>
      <c r="W80" s="852"/>
      <c r="X80" s="852"/>
      <c r="Y80" s="862" t="s">
        <v>267</v>
      </c>
      <c r="Z80" s="187" t="s">
        <v>73</v>
      </c>
      <c r="AA80" s="182"/>
      <c r="AB80" s="183"/>
      <c r="AC80" s="183"/>
      <c r="AD80" s="605"/>
    </row>
    <row r="81" spans="1:30" s="122" customFormat="1">
      <c r="A81" s="187" t="s">
        <v>74</v>
      </c>
      <c r="B81" s="857">
        <v>5</v>
      </c>
      <c r="C81" s="858">
        <v>60</v>
      </c>
      <c r="D81" s="858">
        <v>97</v>
      </c>
      <c r="E81" s="596">
        <f t="shared" si="10"/>
        <v>0.61855670103092786</v>
      </c>
      <c r="F81" s="187" t="s">
        <v>74</v>
      </c>
      <c r="G81" s="860"/>
      <c r="H81" s="860"/>
      <c r="I81" s="860"/>
      <c r="J81" s="600"/>
      <c r="K81" s="187" t="s">
        <v>74</v>
      </c>
      <c r="L81" s="857"/>
      <c r="M81" s="858"/>
      <c r="N81" s="858"/>
      <c r="O81" s="601"/>
      <c r="P81" s="187" t="s">
        <v>74</v>
      </c>
      <c r="Q81" s="860">
        <v>5</v>
      </c>
      <c r="R81" s="860">
        <v>60</v>
      </c>
      <c r="S81" s="860">
        <v>97</v>
      </c>
      <c r="T81" s="602">
        <f t="shared" si="9"/>
        <v>0.61855670103092786</v>
      </c>
      <c r="U81" s="187" t="s">
        <v>74</v>
      </c>
      <c r="V81" s="855"/>
      <c r="W81" s="852"/>
      <c r="X81" s="852"/>
      <c r="Y81" s="862" t="s">
        <v>267</v>
      </c>
      <c r="Z81" s="187" t="s">
        <v>74</v>
      </c>
      <c r="AA81" s="182"/>
      <c r="AB81" s="183"/>
      <c r="AC81" s="183"/>
      <c r="AD81" s="605"/>
    </row>
    <row r="82" spans="1:30" s="122" customFormat="1">
      <c r="A82" s="187" t="s">
        <v>265</v>
      </c>
      <c r="B82" s="857">
        <v>0</v>
      </c>
      <c r="C82" s="858">
        <v>0</v>
      </c>
      <c r="D82" s="858">
        <v>0</v>
      </c>
      <c r="E82" s="596"/>
      <c r="F82" s="187" t="s">
        <v>265</v>
      </c>
      <c r="G82" s="860"/>
      <c r="H82" s="860"/>
      <c r="I82" s="860"/>
      <c r="J82" s="600"/>
      <c r="K82" s="187" t="s">
        <v>265</v>
      </c>
      <c r="L82" s="857"/>
      <c r="M82" s="858"/>
      <c r="N82" s="858"/>
      <c r="O82" s="601"/>
      <c r="P82" s="187" t="s">
        <v>265</v>
      </c>
      <c r="Q82" s="860"/>
      <c r="R82" s="860"/>
      <c r="S82" s="860"/>
      <c r="T82" s="602"/>
      <c r="U82" s="187" t="s">
        <v>265</v>
      </c>
      <c r="V82" s="855"/>
      <c r="W82" s="852"/>
      <c r="X82" s="852"/>
      <c r="Y82" s="862" t="s">
        <v>267</v>
      </c>
      <c r="Z82" s="187" t="s">
        <v>265</v>
      </c>
      <c r="AA82" s="182"/>
      <c r="AB82" s="183"/>
      <c r="AC82" s="183"/>
      <c r="AD82" s="605"/>
    </row>
    <row r="83" spans="1:30" s="122" customFormat="1">
      <c r="A83" s="187" t="s">
        <v>75</v>
      </c>
      <c r="B83" s="857">
        <v>5</v>
      </c>
      <c r="C83" s="858">
        <v>70</v>
      </c>
      <c r="D83" s="858">
        <v>102</v>
      </c>
      <c r="E83" s="596">
        <f t="shared" si="10"/>
        <v>0.68627450980392157</v>
      </c>
      <c r="F83" s="187" t="s">
        <v>75</v>
      </c>
      <c r="G83" s="860">
        <v>3</v>
      </c>
      <c r="H83" s="860">
        <v>40</v>
      </c>
      <c r="I83" s="860">
        <v>54</v>
      </c>
      <c r="J83" s="600">
        <f t="shared" si="6"/>
        <v>0.7407407407407407</v>
      </c>
      <c r="K83" s="187" t="s">
        <v>75</v>
      </c>
      <c r="L83" s="857">
        <v>2</v>
      </c>
      <c r="M83" s="858">
        <v>30</v>
      </c>
      <c r="N83" s="858">
        <v>48</v>
      </c>
      <c r="O83" s="601">
        <f t="shared" si="7"/>
        <v>0.625</v>
      </c>
      <c r="P83" s="187" t="s">
        <v>75</v>
      </c>
      <c r="Q83" s="860"/>
      <c r="R83" s="860"/>
      <c r="S83" s="860"/>
      <c r="T83" s="602"/>
      <c r="U83" s="187" t="s">
        <v>75</v>
      </c>
      <c r="V83" s="855"/>
      <c r="W83" s="852"/>
      <c r="X83" s="852"/>
      <c r="Y83" s="862" t="s">
        <v>267</v>
      </c>
      <c r="Z83" s="187" t="s">
        <v>75</v>
      </c>
      <c r="AA83" s="182"/>
      <c r="AB83" s="183"/>
      <c r="AC83" s="183"/>
      <c r="AD83" s="605"/>
    </row>
    <row r="84" spans="1:30" s="122" customFormat="1">
      <c r="A84" s="187" t="s">
        <v>76</v>
      </c>
      <c r="B84" s="857">
        <v>76</v>
      </c>
      <c r="C84" s="858">
        <v>1736</v>
      </c>
      <c r="D84" s="858">
        <v>2102</v>
      </c>
      <c r="E84" s="596">
        <f t="shared" si="10"/>
        <v>0.82588011417697427</v>
      </c>
      <c r="F84" s="187" t="s">
        <v>76</v>
      </c>
      <c r="G84" s="860">
        <v>15</v>
      </c>
      <c r="H84" s="860">
        <v>320</v>
      </c>
      <c r="I84" s="860">
        <v>398</v>
      </c>
      <c r="J84" s="600">
        <f t="shared" si="6"/>
        <v>0.8040201005025126</v>
      </c>
      <c r="K84" s="187" t="s">
        <v>76</v>
      </c>
      <c r="L84" s="857">
        <v>44</v>
      </c>
      <c r="M84" s="858">
        <v>1069</v>
      </c>
      <c r="N84" s="858">
        <v>1238</v>
      </c>
      <c r="O84" s="601">
        <f t="shared" si="7"/>
        <v>0.8634894991922456</v>
      </c>
      <c r="P84" s="187" t="s">
        <v>76</v>
      </c>
      <c r="Q84" s="860">
        <v>13</v>
      </c>
      <c r="R84" s="860">
        <v>279</v>
      </c>
      <c r="S84" s="860">
        <v>360</v>
      </c>
      <c r="T84" s="602">
        <f t="shared" si="9"/>
        <v>0.77500000000000002</v>
      </c>
      <c r="U84" s="187" t="s">
        <v>76</v>
      </c>
      <c r="V84" s="855">
        <v>4</v>
      </c>
      <c r="W84" s="852">
        <v>68</v>
      </c>
      <c r="X84" s="852">
        <v>106</v>
      </c>
      <c r="Y84" s="862">
        <f t="shared" ref="Y84" si="12">W84/X84</f>
        <v>0.64150943396226412</v>
      </c>
      <c r="Z84" s="187" t="s">
        <v>76</v>
      </c>
      <c r="AA84" s="182"/>
      <c r="AB84" s="183"/>
      <c r="AC84" s="183"/>
      <c r="AD84" s="605"/>
    </row>
    <row r="85" spans="1:30" s="122" customFormat="1">
      <c r="A85" s="187" t="s">
        <v>77</v>
      </c>
      <c r="B85" s="857">
        <v>1</v>
      </c>
      <c r="C85" s="858">
        <v>20</v>
      </c>
      <c r="D85" s="858">
        <v>20</v>
      </c>
      <c r="E85" s="596">
        <f t="shared" si="10"/>
        <v>1</v>
      </c>
      <c r="F85" s="187" t="s">
        <v>77</v>
      </c>
      <c r="G85" s="860"/>
      <c r="H85" s="860"/>
      <c r="I85" s="860"/>
      <c r="J85" s="600"/>
      <c r="K85" s="187" t="s">
        <v>77</v>
      </c>
      <c r="L85" s="857"/>
      <c r="M85" s="858"/>
      <c r="N85" s="858"/>
      <c r="O85" s="601"/>
      <c r="P85" s="187" t="s">
        <v>77</v>
      </c>
      <c r="Q85" s="860">
        <v>1</v>
      </c>
      <c r="R85" s="860">
        <v>20</v>
      </c>
      <c r="S85" s="860">
        <v>20</v>
      </c>
      <c r="T85" s="602">
        <f t="shared" si="9"/>
        <v>1</v>
      </c>
      <c r="U85" s="187" t="s">
        <v>77</v>
      </c>
      <c r="V85" s="855"/>
      <c r="W85" s="852"/>
      <c r="X85" s="852"/>
      <c r="Y85" s="862" t="s">
        <v>267</v>
      </c>
      <c r="Z85" s="187" t="s">
        <v>77</v>
      </c>
      <c r="AA85" s="182"/>
      <c r="AB85" s="183"/>
      <c r="AC85" s="183"/>
      <c r="AD85" s="605"/>
    </row>
    <row r="86" spans="1:30" s="122" customFormat="1">
      <c r="A86" s="187" t="s">
        <v>78</v>
      </c>
      <c r="B86" s="857">
        <v>6</v>
      </c>
      <c r="C86" s="858">
        <v>84</v>
      </c>
      <c r="D86" s="858">
        <v>135</v>
      </c>
      <c r="E86" s="596">
        <f t="shared" si="10"/>
        <v>0.62222222222222223</v>
      </c>
      <c r="F86" s="187" t="s">
        <v>78</v>
      </c>
      <c r="G86" s="860">
        <v>1</v>
      </c>
      <c r="H86" s="860">
        <v>10</v>
      </c>
      <c r="I86" s="860">
        <v>22</v>
      </c>
      <c r="J86" s="600">
        <f t="shared" si="6"/>
        <v>0.45454545454545453</v>
      </c>
      <c r="K86" s="187" t="s">
        <v>78</v>
      </c>
      <c r="L86" s="857">
        <v>4</v>
      </c>
      <c r="M86" s="858">
        <v>53</v>
      </c>
      <c r="N86" s="858">
        <v>91</v>
      </c>
      <c r="O86" s="601">
        <f t="shared" si="7"/>
        <v>0.58241758241758246</v>
      </c>
      <c r="P86" s="187" t="s">
        <v>78</v>
      </c>
      <c r="Q86" s="860">
        <v>1</v>
      </c>
      <c r="R86" s="860">
        <v>21</v>
      </c>
      <c r="S86" s="860">
        <v>22</v>
      </c>
      <c r="T86" s="602">
        <f t="shared" si="9"/>
        <v>0.95454545454545459</v>
      </c>
      <c r="U86" s="187" t="s">
        <v>78</v>
      </c>
      <c r="V86" s="855"/>
      <c r="W86" s="852"/>
      <c r="X86" s="852"/>
      <c r="Y86" s="862"/>
      <c r="Z86" s="187" t="s">
        <v>78</v>
      </c>
      <c r="AA86" s="182"/>
      <c r="AB86" s="183"/>
      <c r="AC86" s="183"/>
      <c r="AD86" s="605"/>
    </row>
    <row r="87" spans="1:30" s="122" customFormat="1">
      <c r="A87" s="187" t="s">
        <v>79</v>
      </c>
      <c r="B87" s="857">
        <v>1</v>
      </c>
      <c r="C87" s="858">
        <v>13</v>
      </c>
      <c r="D87" s="858">
        <v>22</v>
      </c>
      <c r="E87" s="596">
        <f t="shared" si="10"/>
        <v>0.59090909090909094</v>
      </c>
      <c r="F87" s="187" t="s">
        <v>79</v>
      </c>
      <c r="G87" s="860"/>
      <c r="H87" s="860"/>
      <c r="I87" s="860"/>
      <c r="J87" s="600"/>
      <c r="K87" s="187" t="s">
        <v>79</v>
      </c>
      <c r="L87" s="857">
        <v>1</v>
      </c>
      <c r="M87" s="858">
        <v>13</v>
      </c>
      <c r="N87" s="858">
        <v>22</v>
      </c>
      <c r="O87" s="601">
        <f t="shared" si="7"/>
        <v>0.59090909090909094</v>
      </c>
      <c r="P87" s="187" t="s">
        <v>79</v>
      </c>
      <c r="Q87" s="860"/>
      <c r="R87" s="860"/>
      <c r="S87" s="860"/>
      <c r="T87" s="602"/>
      <c r="U87" s="187" t="s">
        <v>79</v>
      </c>
      <c r="V87" s="855"/>
      <c r="W87" s="852"/>
      <c r="X87" s="852"/>
      <c r="Y87" s="862" t="s">
        <v>267</v>
      </c>
      <c r="Z87" s="187" t="s">
        <v>79</v>
      </c>
      <c r="AA87" s="182"/>
      <c r="AB87" s="183"/>
      <c r="AC87" s="183"/>
      <c r="AD87" s="605"/>
    </row>
    <row r="88" spans="1:30" s="122" customFormat="1">
      <c r="A88" s="187" t="s">
        <v>80</v>
      </c>
      <c r="B88" s="857">
        <v>12</v>
      </c>
      <c r="C88" s="858">
        <v>21</v>
      </c>
      <c r="D88" s="858">
        <v>50</v>
      </c>
      <c r="E88" s="596">
        <f t="shared" si="10"/>
        <v>0.42</v>
      </c>
      <c r="F88" s="187" t="s">
        <v>80</v>
      </c>
      <c r="G88" s="860">
        <v>5</v>
      </c>
      <c r="H88" s="860">
        <v>9</v>
      </c>
      <c r="I88" s="860">
        <v>35</v>
      </c>
      <c r="J88" s="600">
        <f t="shared" si="6"/>
        <v>0.25714285714285712</v>
      </c>
      <c r="K88" s="187" t="s">
        <v>80</v>
      </c>
      <c r="L88" s="857">
        <v>7</v>
      </c>
      <c r="M88" s="858">
        <v>12</v>
      </c>
      <c r="N88" s="858">
        <v>15</v>
      </c>
      <c r="O88" s="601">
        <f t="shared" si="7"/>
        <v>0.8</v>
      </c>
      <c r="P88" s="187" t="s">
        <v>80</v>
      </c>
      <c r="Q88" s="860"/>
      <c r="R88" s="860"/>
      <c r="S88" s="860"/>
      <c r="T88" s="602"/>
      <c r="U88" s="187" t="s">
        <v>80</v>
      </c>
      <c r="V88" s="855"/>
      <c r="W88" s="852"/>
      <c r="X88" s="852"/>
      <c r="Y88" s="862" t="s">
        <v>267</v>
      </c>
      <c r="Z88" s="187" t="s">
        <v>80</v>
      </c>
      <c r="AA88" s="182"/>
      <c r="AB88" s="183"/>
      <c r="AC88" s="183"/>
      <c r="AD88" s="605"/>
    </row>
    <row r="89" spans="1:30" s="122" customFormat="1">
      <c r="A89" s="187" t="s">
        <v>81</v>
      </c>
      <c r="B89" s="857">
        <v>44</v>
      </c>
      <c r="C89" s="858">
        <v>1128</v>
      </c>
      <c r="D89" s="858">
        <v>1240</v>
      </c>
      <c r="E89" s="596">
        <f t="shared" si="10"/>
        <v>0.9096774193548387</v>
      </c>
      <c r="F89" s="187" t="s">
        <v>81</v>
      </c>
      <c r="G89" s="860">
        <v>10</v>
      </c>
      <c r="H89" s="860">
        <v>238</v>
      </c>
      <c r="I89" s="860">
        <v>260</v>
      </c>
      <c r="J89" s="600">
        <f t="shared" si="6"/>
        <v>0.91538461538461535</v>
      </c>
      <c r="K89" s="187" t="s">
        <v>81</v>
      </c>
      <c r="L89" s="857">
        <v>20</v>
      </c>
      <c r="M89" s="858">
        <v>556</v>
      </c>
      <c r="N89" s="858">
        <v>588</v>
      </c>
      <c r="O89" s="601">
        <f t="shared" si="7"/>
        <v>0.94557823129251706</v>
      </c>
      <c r="P89" s="187" t="s">
        <v>81</v>
      </c>
      <c r="Q89" s="860">
        <v>14</v>
      </c>
      <c r="R89" s="860">
        <v>334</v>
      </c>
      <c r="S89" s="860">
        <v>392</v>
      </c>
      <c r="T89" s="602">
        <f t="shared" si="9"/>
        <v>0.85204081632653061</v>
      </c>
      <c r="U89" s="187" t="s">
        <v>81</v>
      </c>
      <c r="V89" s="855"/>
      <c r="W89" s="852"/>
      <c r="X89" s="852"/>
      <c r="Y89" s="862" t="s">
        <v>267</v>
      </c>
      <c r="Z89" s="187" t="s">
        <v>81</v>
      </c>
      <c r="AA89" s="182"/>
      <c r="AB89" s="183"/>
      <c r="AC89" s="183"/>
      <c r="AD89" s="605"/>
    </row>
    <row r="90" spans="1:30" s="122" customFormat="1">
      <c r="A90" s="187" t="s">
        <v>82</v>
      </c>
      <c r="B90" s="857"/>
      <c r="C90" s="858"/>
      <c r="D90" s="858"/>
      <c r="E90" s="596"/>
      <c r="F90" s="187" t="s">
        <v>82</v>
      </c>
      <c r="G90" s="860"/>
      <c r="H90" s="860"/>
      <c r="I90" s="860"/>
      <c r="J90" s="600"/>
      <c r="K90" s="187" t="s">
        <v>82</v>
      </c>
      <c r="L90" s="857"/>
      <c r="M90" s="858"/>
      <c r="N90" s="858"/>
      <c r="O90" s="601"/>
      <c r="P90" s="187" t="s">
        <v>82</v>
      </c>
      <c r="Q90" s="860"/>
      <c r="R90" s="860"/>
      <c r="S90" s="860"/>
      <c r="T90" s="602"/>
      <c r="U90" s="187" t="s">
        <v>82</v>
      </c>
      <c r="V90" s="855"/>
      <c r="W90" s="852"/>
      <c r="X90" s="852"/>
      <c r="Y90" s="862"/>
      <c r="Z90" s="187" t="s">
        <v>82</v>
      </c>
      <c r="AA90" s="182"/>
      <c r="AB90" s="183"/>
      <c r="AC90" s="183"/>
      <c r="AD90" s="605"/>
    </row>
    <row r="91" spans="1:30" s="122" customFormat="1">
      <c r="A91" s="187" t="s">
        <v>83</v>
      </c>
      <c r="B91" s="857">
        <v>29</v>
      </c>
      <c r="C91" s="858">
        <v>492</v>
      </c>
      <c r="D91" s="858">
        <v>616</v>
      </c>
      <c r="E91" s="596">
        <f t="shared" si="10"/>
        <v>0.79870129870129869</v>
      </c>
      <c r="F91" s="187" t="s">
        <v>83</v>
      </c>
      <c r="G91" s="860">
        <v>3</v>
      </c>
      <c r="H91" s="860">
        <v>59</v>
      </c>
      <c r="I91" s="860">
        <v>66</v>
      </c>
      <c r="J91" s="600">
        <f t="shared" si="6"/>
        <v>0.89393939393939392</v>
      </c>
      <c r="K91" s="187" t="s">
        <v>83</v>
      </c>
      <c r="L91" s="857">
        <v>12</v>
      </c>
      <c r="M91" s="858">
        <v>203</v>
      </c>
      <c r="N91" s="858">
        <v>264</v>
      </c>
      <c r="O91" s="601">
        <f t="shared" si="7"/>
        <v>0.76893939393939392</v>
      </c>
      <c r="P91" s="187" t="s">
        <v>83</v>
      </c>
      <c r="Q91" s="860">
        <v>11</v>
      </c>
      <c r="R91" s="860">
        <v>185</v>
      </c>
      <c r="S91" s="860">
        <v>220</v>
      </c>
      <c r="T91" s="602">
        <f t="shared" si="9"/>
        <v>0.84090909090909094</v>
      </c>
      <c r="U91" s="187" t="s">
        <v>83</v>
      </c>
      <c r="V91" s="855">
        <v>3</v>
      </c>
      <c r="W91" s="852">
        <v>45</v>
      </c>
      <c r="X91" s="852">
        <v>66</v>
      </c>
      <c r="Y91" s="862">
        <f t="shared" ref="Y91:Y98" si="13">W91/X91</f>
        <v>0.68181818181818177</v>
      </c>
      <c r="Z91" s="187" t="s">
        <v>83</v>
      </c>
      <c r="AA91" s="182"/>
      <c r="AB91" s="183"/>
      <c r="AC91" s="183"/>
      <c r="AD91" s="605"/>
    </row>
    <row r="92" spans="1:30" s="122" customFormat="1">
      <c r="A92" s="187" t="s">
        <v>256</v>
      </c>
      <c r="B92" s="857"/>
      <c r="C92" s="858"/>
      <c r="D92" s="858"/>
      <c r="E92" s="596"/>
      <c r="F92" s="187" t="s">
        <v>256</v>
      </c>
      <c r="G92" s="860"/>
      <c r="H92" s="860"/>
      <c r="I92" s="860"/>
      <c r="J92" s="600"/>
      <c r="K92" s="187" t="s">
        <v>256</v>
      </c>
      <c r="L92" s="857"/>
      <c r="M92" s="858"/>
      <c r="N92" s="858"/>
      <c r="O92" s="601"/>
      <c r="P92" s="187" t="s">
        <v>256</v>
      </c>
      <c r="Q92" s="860"/>
      <c r="R92" s="860"/>
      <c r="S92" s="860"/>
      <c r="T92" s="602"/>
      <c r="U92" s="187" t="s">
        <v>256</v>
      </c>
      <c r="V92" s="855"/>
      <c r="W92" s="852"/>
      <c r="X92" s="852"/>
      <c r="Y92" s="862"/>
      <c r="Z92" s="187" t="s">
        <v>256</v>
      </c>
      <c r="AA92" s="182"/>
      <c r="AB92" s="183"/>
      <c r="AC92" s="183"/>
      <c r="AD92" s="605"/>
    </row>
    <row r="93" spans="1:30" s="122" customFormat="1">
      <c r="A93" s="187" t="s">
        <v>84</v>
      </c>
      <c r="B93" s="857">
        <v>35</v>
      </c>
      <c r="C93" s="858">
        <v>538</v>
      </c>
      <c r="D93" s="858">
        <v>748</v>
      </c>
      <c r="E93" s="596">
        <f t="shared" si="10"/>
        <v>0.71925133689839571</v>
      </c>
      <c r="F93" s="187" t="s">
        <v>84</v>
      </c>
      <c r="G93" s="860">
        <v>17</v>
      </c>
      <c r="H93" s="860">
        <v>251</v>
      </c>
      <c r="I93" s="860">
        <v>345</v>
      </c>
      <c r="J93" s="600">
        <f t="shared" si="6"/>
        <v>0.72753623188405792</v>
      </c>
      <c r="K93" s="187" t="s">
        <v>84</v>
      </c>
      <c r="L93" s="857">
        <v>12</v>
      </c>
      <c r="M93" s="858">
        <v>210</v>
      </c>
      <c r="N93" s="858">
        <v>280</v>
      </c>
      <c r="O93" s="601">
        <f t="shared" si="7"/>
        <v>0.75</v>
      </c>
      <c r="P93" s="187" t="s">
        <v>84</v>
      </c>
      <c r="Q93" s="860">
        <v>5</v>
      </c>
      <c r="R93" s="860">
        <v>59</v>
      </c>
      <c r="S93" s="860">
        <v>103</v>
      </c>
      <c r="T93" s="602">
        <f t="shared" si="9"/>
        <v>0.57281553398058249</v>
      </c>
      <c r="U93" s="187" t="s">
        <v>84</v>
      </c>
      <c r="V93" s="855">
        <v>1</v>
      </c>
      <c r="W93" s="852">
        <v>18</v>
      </c>
      <c r="X93" s="852">
        <v>20</v>
      </c>
      <c r="Y93" s="862">
        <f t="shared" si="13"/>
        <v>0.9</v>
      </c>
      <c r="Z93" s="187" t="s">
        <v>84</v>
      </c>
      <c r="AA93" s="182"/>
      <c r="AB93" s="183"/>
      <c r="AC93" s="183"/>
      <c r="AD93" s="605"/>
    </row>
    <row r="94" spans="1:30" s="122" customFormat="1">
      <c r="A94" s="187" t="s">
        <v>86</v>
      </c>
      <c r="B94" s="857">
        <v>2</v>
      </c>
      <c r="C94" s="858">
        <v>28</v>
      </c>
      <c r="D94" s="858">
        <v>40</v>
      </c>
      <c r="E94" s="596">
        <f t="shared" si="10"/>
        <v>0.7</v>
      </c>
      <c r="F94" s="187" t="s">
        <v>86</v>
      </c>
      <c r="G94" s="860"/>
      <c r="H94" s="860"/>
      <c r="I94" s="860"/>
      <c r="J94" s="600"/>
      <c r="K94" s="187" t="s">
        <v>86</v>
      </c>
      <c r="L94" s="857">
        <v>1</v>
      </c>
      <c r="M94" s="858">
        <v>18</v>
      </c>
      <c r="N94" s="858">
        <v>20</v>
      </c>
      <c r="O94" s="601">
        <f t="shared" si="7"/>
        <v>0.9</v>
      </c>
      <c r="P94" s="187" t="s">
        <v>86</v>
      </c>
      <c r="Q94" s="860"/>
      <c r="R94" s="860"/>
      <c r="S94" s="860"/>
      <c r="T94" s="602"/>
      <c r="U94" s="187" t="s">
        <v>86</v>
      </c>
      <c r="V94" s="855">
        <v>1</v>
      </c>
      <c r="W94" s="852">
        <v>10</v>
      </c>
      <c r="X94" s="852">
        <v>20</v>
      </c>
      <c r="Y94" s="862">
        <f t="shared" si="13"/>
        <v>0.5</v>
      </c>
      <c r="Z94" s="187" t="s">
        <v>86</v>
      </c>
      <c r="AA94" s="182"/>
      <c r="AB94" s="183"/>
      <c r="AC94" s="183"/>
      <c r="AD94" s="605"/>
    </row>
    <row r="95" spans="1:30" s="122" customFormat="1">
      <c r="A95" s="187" t="s">
        <v>87</v>
      </c>
      <c r="B95" s="857">
        <v>15</v>
      </c>
      <c r="C95" s="858">
        <v>178</v>
      </c>
      <c r="D95" s="858">
        <v>227</v>
      </c>
      <c r="E95" s="596">
        <f t="shared" si="10"/>
        <v>0.78414096916299558</v>
      </c>
      <c r="F95" s="187" t="s">
        <v>87</v>
      </c>
      <c r="G95" s="860">
        <v>1</v>
      </c>
      <c r="H95" s="860">
        <v>13</v>
      </c>
      <c r="I95" s="860">
        <v>18</v>
      </c>
      <c r="J95" s="600">
        <f t="shared" si="6"/>
        <v>0.72222222222222221</v>
      </c>
      <c r="K95" s="187" t="s">
        <v>87</v>
      </c>
      <c r="L95" s="857">
        <v>13</v>
      </c>
      <c r="M95" s="858">
        <v>151</v>
      </c>
      <c r="N95" s="858">
        <v>194</v>
      </c>
      <c r="O95" s="601">
        <f t="shared" si="7"/>
        <v>0.77835051546391754</v>
      </c>
      <c r="P95" s="187" t="s">
        <v>87</v>
      </c>
      <c r="Q95" s="860">
        <v>1</v>
      </c>
      <c r="R95" s="860">
        <v>14</v>
      </c>
      <c r="S95" s="860">
        <v>15</v>
      </c>
      <c r="T95" s="602">
        <f t="shared" si="9"/>
        <v>0.93333333333333335</v>
      </c>
      <c r="U95" s="187" t="s">
        <v>87</v>
      </c>
      <c r="V95" s="855"/>
      <c r="W95" s="852"/>
      <c r="X95" s="852"/>
      <c r="Y95" s="862"/>
      <c r="Z95" s="187" t="s">
        <v>87</v>
      </c>
      <c r="AA95" s="182"/>
      <c r="AB95" s="183"/>
      <c r="AC95" s="183"/>
      <c r="AD95" s="605"/>
    </row>
    <row r="96" spans="1:30" s="122" customFormat="1">
      <c r="A96" s="187" t="s">
        <v>88</v>
      </c>
      <c r="B96" s="857">
        <v>16</v>
      </c>
      <c r="C96" s="858">
        <v>234</v>
      </c>
      <c r="D96" s="858">
        <v>272</v>
      </c>
      <c r="E96" s="596">
        <f t="shared" si="10"/>
        <v>0.86029411764705888</v>
      </c>
      <c r="F96" s="187" t="s">
        <v>88</v>
      </c>
      <c r="G96" s="860"/>
      <c r="H96" s="860"/>
      <c r="I96" s="860"/>
      <c r="J96" s="600"/>
      <c r="K96" s="187" t="s">
        <v>88</v>
      </c>
      <c r="L96" s="857">
        <v>11</v>
      </c>
      <c r="M96" s="858">
        <v>144</v>
      </c>
      <c r="N96" s="858">
        <v>170</v>
      </c>
      <c r="O96" s="601">
        <f t="shared" si="7"/>
        <v>0.84705882352941175</v>
      </c>
      <c r="P96" s="187" t="s">
        <v>88</v>
      </c>
      <c r="Q96" s="860">
        <v>2</v>
      </c>
      <c r="R96" s="860">
        <v>25</v>
      </c>
      <c r="S96" s="860">
        <v>27</v>
      </c>
      <c r="T96" s="602">
        <f t="shared" si="9"/>
        <v>0.92592592592592593</v>
      </c>
      <c r="U96" s="187" t="s">
        <v>88</v>
      </c>
      <c r="V96" s="855">
        <v>3</v>
      </c>
      <c r="W96" s="852">
        <v>65</v>
      </c>
      <c r="X96" s="852">
        <v>75</v>
      </c>
      <c r="Y96" s="862">
        <f t="shared" si="13"/>
        <v>0.8666666666666667</v>
      </c>
      <c r="Z96" s="187" t="s">
        <v>88</v>
      </c>
      <c r="AA96" s="182"/>
      <c r="AB96" s="183"/>
      <c r="AC96" s="183"/>
      <c r="AD96" s="605"/>
    </row>
    <row r="97" spans="1:30" s="122" customFormat="1">
      <c r="A97" s="187" t="s">
        <v>89</v>
      </c>
      <c r="B97" s="857">
        <v>9</v>
      </c>
      <c r="C97" s="858">
        <v>157</v>
      </c>
      <c r="D97" s="858">
        <v>179</v>
      </c>
      <c r="E97" s="596">
        <f>C97/D97</f>
        <v>0.87709497206703912</v>
      </c>
      <c r="F97" s="187" t="s">
        <v>89</v>
      </c>
      <c r="G97" s="860">
        <v>1</v>
      </c>
      <c r="H97" s="860">
        <v>17</v>
      </c>
      <c r="I97" s="860">
        <v>25</v>
      </c>
      <c r="J97" s="600">
        <f t="shared" si="6"/>
        <v>0.68</v>
      </c>
      <c r="K97" s="187" t="s">
        <v>89</v>
      </c>
      <c r="L97" s="857">
        <v>6</v>
      </c>
      <c r="M97" s="858">
        <v>97</v>
      </c>
      <c r="N97" s="858">
        <v>107</v>
      </c>
      <c r="O97" s="601">
        <f t="shared" si="7"/>
        <v>0.90654205607476634</v>
      </c>
      <c r="P97" s="187" t="s">
        <v>89</v>
      </c>
      <c r="Q97" s="860">
        <v>2</v>
      </c>
      <c r="R97" s="860">
        <v>43</v>
      </c>
      <c r="S97" s="860">
        <v>47</v>
      </c>
      <c r="T97" s="602">
        <f t="shared" si="9"/>
        <v>0.91489361702127658</v>
      </c>
      <c r="U97" s="187" t="s">
        <v>89</v>
      </c>
      <c r="V97" s="855"/>
      <c r="W97" s="852"/>
      <c r="X97" s="852"/>
      <c r="Y97" s="862"/>
      <c r="Z97" s="187" t="s">
        <v>89</v>
      </c>
      <c r="AA97" s="182"/>
      <c r="AB97" s="183"/>
      <c r="AC97" s="183"/>
      <c r="AD97" s="605"/>
    </row>
    <row r="98" spans="1:30" s="67" customFormat="1">
      <c r="A98" s="521" t="s">
        <v>268</v>
      </c>
      <c r="B98" s="859">
        <f>SUM(B4:B97)</f>
        <v>1897</v>
      </c>
      <c r="C98" s="854">
        <f>SUM(C4:C97)</f>
        <v>34982</v>
      </c>
      <c r="D98" s="854">
        <f>SUM(D4:D97)</f>
        <v>41271</v>
      </c>
      <c r="E98" s="597">
        <f>C98/D98</f>
        <v>0.84761697075428266</v>
      </c>
      <c r="F98" s="521" t="s">
        <v>268</v>
      </c>
      <c r="G98" s="854">
        <f>SUM(G4:G97)</f>
        <v>363</v>
      </c>
      <c r="H98" s="854">
        <f>SUM(H4:H97)</f>
        <v>6434</v>
      </c>
      <c r="I98" s="854">
        <f>SUM(I4:I97)</f>
        <v>7943</v>
      </c>
      <c r="J98" s="590">
        <f t="shared" si="6"/>
        <v>0.81002140249276089</v>
      </c>
      <c r="K98" s="521" t="s">
        <v>268</v>
      </c>
      <c r="L98" s="859">
        <f>SUM(L4:L97)</f>
        <v>1087</v>
      </c>
      <c r="M98" s="854">
        <f>SUM(M4:M97)</f>
        <v>20662</v>
      </c>
      <c r="N98" s="854">
        <f>SUM(N4:N97)</f>
        <v>23809</v>
      </c>
      <c r="O98" s="593">
        <f t="shared" si="7"/>
        <v>0.86782309210802633</v>
      </c>
      <c r="P98" s="521" t="s">
        <v>268</v>
      </c>
      <c r="Q98" s="854">
        <f>SUM(Q4:Q97)</f>
        <v>374</v>
      </c>
      <c r="R98" s="854">
        <f>SUM(R4:R97)</f>
        <v>6553</v>
      </c>
      <c r="S98" s="854">
        <f>SUM(S4:S97)</f>
        <v>7836</v>
      </c>
      <c r="T98" s="590">
        <f t="shared" si="9"/>
        <v>0.83626850433894839</v>
      </c>
      <c r="U98" s="521" t="s">
        <v>268</v>
      </c>
      <c r="V98" s="856">
        <f>SUM(V4:V97)</f>
        <v>72</v>
      </c>
      <c r="W98" s="863">
        <f>SUM(W4:W97)</f>
        <v>1320</v>
      </c>
      <c r="X98" s="863">
        <f>SUM(X4:X97)</f>
        <v>1663</v>
      </c>
      <c r="Y98" s="864">
        <f t="shared" si="13"/>
        <v>0.79374624173180997</v>
      </c>
      <c r="Z98" s="521" t="s">
        <v>268</v>
      </c>
      <c r="AA98" s="184">
        <f>SUM(AA4:AA97)</f>
        <v>1</v>
      </c>
      <c r="AB98" s="106">
        <f>SUM(AB4:AB97)</f>
        <v>13</v>
      </c>
      <c r="AC98" s="106">
        <f>SUM(AC4:AC97)</f>
        <v>20</v>
      </c>
      <c r="AD98" s="593">
        <f>AB98/AC98</f>
        <v>0.65</v>
      </c>
    </row>
    <row r="99" spans="1:30">
      <c r="A99" s="524"/>
      <c r="B99" s="170"/>
      <c r="C99" s="170"/>
      <c r="D99" s="170"/>
      <c r="E99" s="598"/>
      <c r="F99" s="524"/>
      <c r="G99" s="170"/>
      <c r="H99" s="170"/>
      <c r="I99" s="170"/>
      <c r="J99" s="591"/>
      <c r="K99" s="524"/>
      <c r="L99" s="170"/>
      <c r="M99" s="170"/>
      <c r="N99" s="170"/>
      <c r="O99" s="594"/>
      <c r="P99" s="524"/>
      <c r="Q99" s="170"/>
      <c r="R99" s="170"/>
      <c r="S99" s="170"/>
      <c r="T99" s="594"/>
      <c r="U99" s="524"/>
      <c r="V99" s="77"/>
      <c r="W99" s="77"/>
      <c r="X99" s="77"/>
      <c r="Y99" s="594"/>
      <c r="Z99" s="524"/>
      <c r="AA99" s="77"/>
      <c r="AB99" s="77"/>
      <c r="AC99" s="77"/>
      <c r="AD99" s="604"/>
    </row>
    <row r="100" spans="1:30">
      <c r="A100" s="524"/>
      <c r="B100" s="170"/>
      <c r="C100" s="170"/>
      <c r="D100" s="170"/>
      <c r="E100" s="599"/>
      <c r="F100" s="524"/>
      <c r="G100" s="177"/>
      <c r="H100" s="177"/>
      <c r="I100" s="177"/>
      <c r="J100" s="592"/>
      <c r="K100" s="524"/>
      <c r="L100" s="177"/>
      <c r="M100" s="177"/>
      <c r="N100" s="177"/>
      <c r="O100" s="592"/>
      <c r="P100" s="524"/>
      <c r="Q100" s="177"/>
      <c r="R100" s="177"/>
      <c r="S100" s="177"/>
      <c r="T100" s="592"/>
      <c r="U100" s="524"/>
      <c r="V100" s="77"/>
      <c r="W100" s="77"/>
      <c r="X100" s="77"/>
      <c r="Y100" s="594"/>
      <c r="Z100" s="524"/>
      <c r="AA100" s="77"/>
      <c r="AB100" s="77"/>
      <c r="AC100" s="77"/>
      <c r="AD100" s="594"/>
    </row>
    <row r="101" spans="1:30">
      <c r="A101" s="524"/>
      <c r="B101" s="170"/>
      <c r="C101" s="170"/>
      <c r="D101" s="178"/>
      <c r="E101" s="598"/>
      <c r="F101" s="524"/>
      <c r="G101" s="170"/>
      <c r="H101" s="170"/>
      <c r="I101" s="170"/>
      <c r="J101" s="591"/>
      <c r="K101" s="524"/>
      <c r="L101" s="170"/>
      <c r="M101" s="170"/>
      <c r="N101" s="170"/>
      <c r="O101" s="594"/>
      <c r="P101" s="524"/>
      <c r="Q101" s="170"/>
      <c r="R101" s="170"/>
      <c r="S101" s="170"/>
      <c r="T101" s="594"/>
      <c r="U101" s="524"/>
      <c r="V101" s="77"/>
      <c r="W101" s="77"/>
      <c r="X101" s="77"/>
      <c r="Y101" s="594"/>
      <c r="Z101" s="524"/>
      <c r="AA101" s="72"/>
      <c r="AB101" s="72"/>
      <c r="AC101" s="72"/>
      <c r="AD101" s="604"/>
    </row>
  </sheetData>
  <sheetProtection password="FD2C" sheet="1" objects="1" scenarios="1" sort="0" autoFilter="0" pivotTables="0"/>
  <autoFilter ref="H3:AD97"/>
  <mergeCells count="7">
    <mergeCell ref="A1:AD1"/>
    <mergeCell ref="G2:J2"/>
    <mergeCell ref="L2:O2"/>
    <mergeCell ref="Q2:T2"/>
    <mergeCell ref="V2:Y2"/>
    <mergeCell ref="AA2:AD2"/>
    <mergeCell ref="B2:E2"/>
  </mergeCells>
  <pageMargins left="0.45" right="0.2" top="0.5" bottom="0.25" header="0.3" footer="0.3"/>
  <pageSetup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1:AE93"/>
  <sheetViews>
    <sheetView topLeftCell="I1" workbookViewId="0">
      <selection activeCell="V87" sqref="V87:X87"/>
    </sheetView>
  </sheetViews>
  <sheetFormatPr baseColWidth="10" defaultColWidth="8.83203125" defaultRowHeight="14" x14ac:dyDescent="0"/>
  <cols>
    <col min="1" max="1" width="11.6640625" style="62" customWidth="1"/>
    <col min="2" max="2" width="12.5" style="632" customWidth="1"/>
    <col min="3" max="4" width="12.5" customWidth="1"/>
    <col min="5" max="5" width="9.1640625" style="84" customWidth="1"/>
    <col min="6" max="6" width="11.6640625" style="62" customWidth="1"/>
    <col min="7" max="9" width="12.1640625" customWidth="1"/>
    <col min="10" max="10" width="9.1640625" style="627" customWidth="1"/>
    <col min="11" max="11" width="11.6640625" style="62" customWidth="1"/>
    <col min="12" max="14" width="12.1640625" customWidth="1"/>
    <col min="15" max="15" width="9.1640625" style="84" customWidth="1"/>
    <col min="16" max="16" width="11.6640625" style="62" customWidth="1"/>
    <col min="17" max="19" width="12.1640625" customWidth="1"/>
    <col min="20" max="20" width="9.1640625" style="84" customWidth="1"/>
    <col min="21" max="21" width="11.6640625" style="62" customWidth="1"/>
    <col min="22" max="24" width="12.1640625" customWidth="1"/>
    <col min="25" max="25" width="9.1640625" style="84" customWidth="1"/>
    <col min="26" max="26" width="11.6640625" style="62" customWidth="1"/>
    <col min="28" max="28" width="9.1640625" customWidth="1"/>
    <col min="30" max="30" width="8.83203125" style="84"/>
  </cols>
  <sheetData>
    <row r="1" spans="1:30" ht="39" customHeight="1">
      <c r="A1" s="893" t="s">
        <v>1460</v>
      </c>
      <c r="B1" s="893"/>
      <c r="C1" s="893"/>
      <c r="D1" s="893"/>
      <c r="E1" s="893"/>
      <c r="F1" s="893"/>
      <c r="G1" s="893"/>
      <c r="H1" s="893"/>
      <c r="I1" s="893"/>
      <c r="J1" s="893"/>
      <c r="K1" s="893"/>
      <c r="L1" s="893"/>
      <c r="M1" s="893"/>
      <c r="N1" s="893"/>
      <c r="O1" s="893"/>
      <c r="P1" s="893"/>
      <c r="Q1" s="893"/>
      <c r="R1" s="893"/>
      <c r="S1" s="893"/>
      <c r="T1" s="893"/>
      <c r="U1" s="893"/>
      <c r="V1" s="893"/>
      <c r="W1" s="893"/>
      <c r="X1" s="893"/>
      <c r="Y1" s="893"/>
      <c r="Z1" s="893"/>
      <c r="AA1" s="893"/>
      <c r="AB1" s="893"/>
      <c r="AC1" s="893"/>
      <c r="AD1" s="893"/>
    </row>
    <row r="2" spans="1:30" ht="16.5" customHeight="1">
      <c r="A2" s="606"/>
      <c r="B2" s="991" t="s">
        <v>269</v>
      </c>
      <c r="C2" s="992"/>
      <c r="D2" s="992"/>
      <c r="E2" s="993"/>
      <c r="F2" s="607"/>
      <c r="G2" s="986" t="s">
        <v>125</v>
      </c>
      <c r="H2" s="986"/>
      <c r="I2" s="986"/>
      <c r="J2" s="986"/>
      <c r="K2" s="607"/>
      <c r="L2" s="987" t="s">
        <v>126</v>
      </c>
      <c r="M2" s="987"/>
      <c r="N2" s="987"/>
      <c r="O2" s="987"/>
      <c r="P2" s="607"/>
      <c r="Q2" s="988" t="s">
        <v>258</v>
      </c>
      <c r="R2" s="988"/>
      <c r="S2" s="988"/>
      <c r="T2" s="988"/>
      <c r="U2" s="607"/>
      <c r="V2" s="989" t="s">
        <v>259</v>
      </c>
      <c r="W2" s="989"/>
      <c r="X2" s="989"/>
      <c r="Y2" s="989"/>
      <c r="Z2" s="607"/>
      <c r="AA2" s="990" t="s">
        <v>123</v>
      </c>
      <c r="AB2" s="990"/>
      <c r="AC2" s="990"/>
      <c r="AD2" s="990"/>
    </row>
    <row r="3" spans="1:30" s="67" customFormat="1" ht="15" thickBot="1">
      <c r="A3" s="610" t="s">
        <v>93</v>
      </c>
      <c r="B3" s="628" t="s">
        <v>260</v>
      </c>
      <c r="C3" s="608" t="s">
        <v>118</v>
      </c>
      <c r="D3" s="608" t="s">
        <v>261</v>
      </c>
      <c r="E3" s="609" t="s">
        <v>262</v>
      </c>
      <c r="F3" s="610" t="s">
        <v>93</v>
      </c>
      <c r="G3" s="611" t="s">
        <v>260</v>
      </c>
      <c r="H3" s="611" t="s">
        <v>118</v>
      </c>
      <c r="I3" s="611" t="s">
        <v>261</v>
      </c>
      <c r="J3" s="612" t="s">
        <v>262</v>
      </c>
      <c r="K3" s="633" t="s">
        <v>93</v>
      </c>
      <c r="L3" s="613" t="s">
        <v>260</v>
      </c>
      <c r="M3" s="613" t="s">
        <v>118</v>
      </c>
      <c r="N3" s="613" t="s">
        <v>261</v>
      </c>
      <c r="O3" s="614" t="s">
        <v>262</v>
      </c>
      <c r="P3" s="610" t="s">
        <v>93</v>
      </c>
      <c r="Q3" s="615" t="s">
        <v>260</v>
      </c>
      <c r="R3" s="615" t="s">
        <v>118</v>
      </c>
      <c r="S3" s="615" t="s">
        <v>261</v>
      </c>
      <c r="T3" s="616" t="s">
        <v>262</v>
      </c>
      <c r="U3" s="610" t="s">
        <v>93</v>
      </c>
      <c r="V3" s="617" t="s">
        <v>260</v>
      </c>
      <c r="W3" s="617" t="s">
        <v>118</v>
      </c>
      <c r="X3" s="617" t="s">
        <v>261</v>
      </c>
      <c r="Y3" s="618" t="s">
        <v>262</v>
      </c>
      <c r="Z3" s="610" t="s">
        <v>93</v>
      </c>
      <c r="AA3" s="619" t="s">
        <v>260</v>
      </c>
      <c r="AB3" s="619" t="s">
        <v>118</v>
      </c>
      <c r="AC3" s="619" t="s">
        <v>261</v>
      </c>
      <c r="AD3" s="620" t="s">
        <v>262</v>
      </c>
    </row>
    <row r="4" spans="1:30" s="122" customFormat="1">
      <c r="A4" s="185" t="s">
        <v>0</v>
      </c>
      <c r="B4" s="852">
        <v>29</v>
      </c>
      <c r="C4" s="852">
        <v>561</v>
      </c>
      <c r="D4" s="852">
        <v>785</v>
      </c>
      <c r="E4" s="584">
        <f>C4/D4</f>
        <v>0.71464968152866237</v>
      </c>
      <c r="F4" s="185" t="s">
        <v>0</v>
      </c>
      <c r="G4" s="855">
        <v>9</v>
      </c>
      <c r="H4" s="852">
        <v>160</v>
      </c>
      <c r="I4" s="852">
        <v>216</v>
      </c>
      <c r="J4" s="622">
        <f>H4/I4</f>
        <v>0.7407407407407407</v>
      </c>
      <c r="K4" s="634" t="s">
        <v>0</v>
      </c>
      <c r="L4" s="852">
        <v>11</v>
      </c>
      <c r="M4" s="852">
        <v>242</v>
      </c>
      <c r="N4" s="852">
        <v>330</v>
      </c>
      <c r="O4" s="582">
        <f>M4/N4</f>
        <v>0.73333333333333328</v>
      </c>
      <c r="P4" s="185" t="s">
        <v>0</v>
      </c>
      <c r="Q4" s="855">
        <v>4</v>
      </c>
      <c r="R4" s="852">
        <v>77</v>
      </c>
      <c r="S4" s="852">
        <v>113</v>
      </c>
      <c r="T4" s="580">
        <f>R4/S4</f>
        <v>0.68141592920353977</v>
      </c>
      <c r="U4" s="185" t="s">
        <v>0</v>
      </c>
      <c r="V4" s="188">
        <v>5</v>
      </c>
      <c r="W4" s="189">
        <v>82</v>
      </c>
      <c r="X4" s="189">
        <v>126</v>
      </c>
      <c r="Y4" s="585">
        <f>W4/X4</f>
        <v>0.65079365079365081</v>
      </c>
      <c r="Z4" s="185" t="s">
        <v>0</v>
      </c>
      <c r="AA4" s="188"/>
      <c r="AB4" s="189"/>
      <c r="AC4" s="189"/>
      <c r="AD4" s="586" t="s">
        <v>267</v>
      </c>
    </row>
    <row r="5" spans="1:30" s="122" customFormat="1">
      <c r="A5" s="185" t="s">
        <v>99</v>
      </c>
      <c r="B5" s="852"/>
      <c r="C5" s="852"/>
      <c r="D5" s="852"/>
      <c r="E5" s="584"/>
      <c r="F5" s="185" t="s">
        <v>99</v>
      </c>
      <c r="G5" s="855"/>
      <c r="H5" s="852"/>
      <c r="I5" s="852"/>
      <c r="J5" s="622"/>
      <c r="K5" s="634" t="s">
        <v>99</v>
      </c>
      <c r="L5" s="852"/>
      <c r="M5" s="852"/>
      <c r="N5" s="852"/>
      <c r="O5" s="582"/>
      <c r="P5" s="185" t="s">
        <v>99</v>
      </c>
      <c r="Q5" s="855"/>
      <c r="R5" s="852"/>
      <c r="S5" s="852"/>
      <c r="T5" s="580"/>
      <c r="U5" s="185" t="s">
        <v>99</v>
      </c>
      <c r="V5" s="188"/>
      <c r="W5" s="189"/>
      <c r="X5" s="189"/>
      <c r="Y5" s="585"/>
      <c r="Z5" s="185" t="s">
        <v>99</v>
      </c>
      <c r="AA5" s="188"/>
      <c r="AB5" s="189"/>
      <c r="AC5" s="189"/>
      <c r="AD5" s="586" t="s">
        <v>267</v>
      </c>
    </row>
    <row r="6" spans="1:30" s="122" customFormat="1">
      <c r="A6" s="185" t="s">
        <v>100</v>
      </c>
      <c r="B6" s="852"/>
      <c r="C6" s="852"/>
      <c r="D6" s="852"/>
      <c r="E6" s="584"/>
      <c r="F6" s="185" t="s">
        <v>100</v>
      </c>
      <c r="G6" s="855"/>
      <c r="H6" s="852"/>
      <c r="I6" s="852"/>
      <c r="J6" s="622"/>
      <c r="K6" s="634" t="s">
        <v>100</v>
      </c>
      <c r="L6" s="852"/>
      <c r="M6" s="852"/>
      <c r="N6" s="852"/>
      <c r="O6" s="582"/>
      <c r="P6" s="185" t="s">
        <v>100</v>
      </c>
      <c r="Q6" s="855"/>
      <c r="R6" s="852"/>
      <c r="S6" s="852"/>
      <c r="T6" s="580"/>
      <c r="U6" s="185" t="s">
        <v>100</v>
      </c>
      <c r="V6" s="188"/>
      <c r="W6" s="189"/>
      <c r="X6" s="189"/>
      <c r="Y6" s="585" t="s">
        <v>267</v>
      </c>
      <c r="Z6" s="185" t="s">
        <v>100</v>
      </c>
      <c r="AA6" s="188"/>
      <c r="AB6" s="189"/>
      <c r="AC6" s="189"/>
      <c r="AD6" s="586" t="s">
        <v>267</v>
      </c>
    </row>
    <row r="7" spans="1:30" s="122" customFormat="1">
      <c r="A7" s="185" t="s">
        <v>101</v>
      </c>
      <c r="B7" s="852">
        <v>5</v>
      </c>
      <c r="C7" s="852">
        <v>66</v>
      </c>
      <c r="D7" s="852">
        <v>100</v>
      </c>
      <c r="E7" s="584">
        <f t="shared" ref="E7:E74" si="0">C7/D7</f>
        <v>0.66</v>
      </c>
      <c r="F7" s="185" t="s">
        <v>101</v>
      </c>
      <c r="G7" s="855"/>
      <c r="H7" s="852"/>
      <c r="I7" s="852"/>
      <c r="J7" s="622"/>
      <c r="K7" s="634" t="s">
        <v>101</v>
      </c>
      <c r="L7" s="852">
        <v>3</v>
      </c>
      <c r="M7" s="852">
        <v>38</v>
      </c>
      <c r="N7" s="852">
        <v>60</v>
      </c>
      <c r="O7" s="582">
        <f t="shared" ref="O7:O70" si="1">M7/N7</f>
        <v>0.6333333333333333</v>
      </c>
      <c r="P7" s="185" t="s">
        <v>101</v>
      </c>
      <c r="Q7" s="855">
        <v>2</v>
      </c>
      <c r="R7" s="852">
        <v>28</v>
      </c>
      <c r="S7" s="852">
        <v>40</v>
      </c>
      <c r="T7" s="580">
        <f t="shared" ref="T7:T68" si="2">R7/S7</f>
        <v>0.7</v>
      </c>
      <c r="U7" s="185" t="s">
        <v>101</v>
      </c>
      <c r="V7" s="188"/>
      <c r="W7" s="189"/>
      <c r="X7" s="189"/>
      <c r="Y7" s="585" t="s">
        <v>267</v>
      </c>
      <c r="Z7" s="185" t="s">
        <v>101</v>
      </c>
      <c r="AA7" s="188"/>
      <c r="AB7" s="189"/>
      <c r="AC7" s="189"/>
      <c r="AD7" s="586" t="s">
        <v>267</v>
      </c>
    </row>
    <row r="8" spans="1:30" s="122" customFormat="1">
      <c r="A8" s="185" t="s">
        <v>1</v>
      </c>
      <c r="B8" s="852">
        <v>6</v>
      </c>
      <c r="C8" s="852">
        <v>101</v>
      </c>
      <c r="D8" s="852">
        <v>156</v>
      </c>
      <c r="E8" s="584">
        <f t="shared" si="0"/>
        <v>0.64743589743589747</v>
      </c>
      <c r="F8" s="185" t="s">
        <v>1</v>
      </c>
      <c r="G8" s="855"/>
      <c r="H8" s="852"/>
      <c r="I8" s="852"/>
      <c r="J8" s="622"/>
      <c r="K8" s="634" t="s">
        <v>1</v>
      </c>
      <c r="L8" s="852">
        <v>5</v>
      </c>
      <c r="M8" s="852">
        <v>90</v>
      </c>
      <c r="N8" s="852">
        <v>136</v>
      </c>
      <c r="O8" s="582">
        <f t="shared" si="1"/>
        <v>0.66176470588235292</v>
      </c>
      <c r="P8" s="185" t="s">
        <v>1</v>
      </c>
      <c r="Q8" s="855">
        <v>1</v>
      </c>
      <c r="R8" s="852">
        <v>11</v>
      </c>
      <c r="S8" s="852">
        <v>20</v>
      </c>
      <c r="T8" s="580">
        <f t="shared" si="2"/>
        <v>0.55000000000000004</v>
      </c>
      <c r="U8" s="185" t="s">
        <v>1</v>
      </c>
      <c r="V8" s="188"/>
      <c r="W8" s="189"/>
      <c r="X8" s="189"/>
      <c r="Y8" s="585" t="s">
        <v>267</v>
      </c>
      <c r="Z8" s="185" t="s">
        <v>1</v>
      </c>
      <c r="AA8" s="188"/>
      <c r="AB8" s="189"/>
      <c r="AC8" s="189"/>
      <c r="AD8" s="586" t="s">
        <v>267</v>
      </c>
    </row>
    <row r="9" spans="1:30" s="122" customFormat="1">
      <c r="A9" s="185" t="s">
        <v>2</v>
      </c>
      <c r="B9" s="852">
        <v>2</v>
      </c>
      <c r="C9" s="852">
        <v>20</v>
      </c>
      <c r="D9" s="852">
        <v>48</v>
      </c>
      <c r="E9" s="584">
        <f t="shared" si="0"/>
        <v>0.41666666666666669</v>
      </c>
      <c r="F9" s="185" t="s">
        <v>2</v>
      </c>
      <c r="G9" s="855"/>
      <c r="H9" s="852"/>
      <c r="I9" s="852"/>
      <c r="J9" s="622"/>
      <c r="K9" s="634" t="s">
        <v>2</v>
      </c>
      <c r="L9" s="852"/>
      <c r="M9" s="852"/>
      <c r="N9" s="852"/>
      <c r="O9" s="582"/>
      <c r="P9" s="185" t="s">
        <v>2</v>
      </c>
      <c r="Q9" s="855">
        <v>2</v>
      </c>
      <c r="R9" s="852">
        <v>20</v>
      </c>
      <c r="S9" s="852">
        <v>48</v>
      </c>
      <c r="T9" s="580">
        <f t="shared" si="2"/>
        <v>0.41666666666666669</v>
      </c>
      <c r="U9" s="185" t="s">
        <v>2</v>
      </c>
      <c r="V9" s="188"/>
      <c r="W9" s="189"/>
      <c r="X9" s="189"/>
      <c r="Y9" s="585" t="s">
        <v>267</v>
      </c>
      <c r="Z9" s="185" t="s">
        <v>2</v>
      </c>
      <c r="AA9" s="188"/>
      <c r="AB9" s="189"/>
      <c r="AC9" s="189"/>
      <c r="AD9" s="586" t="s">
        <v>267</v>
      </c>
    </row>
    <row r="10" spans="1:30" s="122" customFormat="1">
      <c r="A10" s="185" t="s">
        <v>3</v>
      </c>
      <c r="B10" s="852">
        <v>1</v>
      </c>
      <c r="C10" s="852">
        <v>7</v>
      </c>
      <c r="D10" s="852">
        <v>22</v>
      </c>
      <c r="E10" s="584">
        <f t="shared" si="0"/>
        <v>0.31818181818181818</v>
      </c>
      <c r="F10" s="185" t="s">
        <v>3</v>
      </c>
      <c r="G10" s="855"/>
      <c r="H10" s="852"/>
      <c r="I10" s="852"/>
      <c r="J10" s="622"/>
      <c r="K10" s="634" t="s">
        <v>3</v>
      </c>
      <c r="L10" s="852">
        <v>1</v>
      </c>
      <c r="M10" s="852">
        <v>7</v>
      </c>
      <c r="N10" s="852">
        <v>22</v>
      </c>
      <c r="O10" s="582">
        <f t="shared" si="1"/>
        <v>0.31818181818181818</v>
      </c>
      <c r="P10" s="185" t="s">
        <v>3</v>
      </c>
      <c r="Q10" s="855"/>
      <c r="R10" s="852"/>
      <c r="S10" s="852"/>
      <c r="T10" s="580"/>
      <c r="U10" s="185" t="s">
        <v>3</v>
      </c>
      <c r="V10" s="188"/>
      <c r="W10" s="189"/>
      <c r="X10" s="189"/>
      <c r="Y10" s="585" t="s">
        <v>267</v>
      </c>
      <c r="Z10" s="185" t="s">
        <v>3</v>
      </c>
      <c r="AA10" s="188"/>
      <c r="AB10" s="189"/>
      <c r="AC10" s="189"/>
      <c r="AD10" s="586" t="s">
        <v>267</v>
      </c>
    </row>
    <row r="11" spans="1:30" s="122" customFormat="1">
      <c r="A11" s="185" t="s">
        <v>4</v>
      </c>
      <c r="B11" s="852">
        <v>9</v>
      </c>
      <c r="C11" s="852">
        <v>126</v>
      </c>
      <c r="D11" s="852">
        <v>172</v>
      </c>
      <c r="E11" s="584">
        <f t="shared" si="0"/>
        <v>0.73255813953488369</v>
      </c>
      <c r="F11" s="185" t="s">
        <v>4</v>
      </c>
      <c r="G11" s="855"/>
      <c r="H11" s="852"/>
      <c r="I11" s="852"/>
      <c r="J11" s="622"/>
      <c r="K11" s="634" t="s">
        <v>4</v>
      </c>
      <c r="L11" s="852">
        <v>9</v>
      </c>
      <c r="M11" s="852">
        <v>126</v>
      </c>
      <c r="N11" s="852">
        <v>172</v>
      </c>
      <c r="O11" s="582">
        <f t="shared" si="1"/>
        <v>0.73255813953488369</v>
      </c>
      <c r="P11" s="185" t="s">
        <v>4</v>
      </c>
      <c r="Q11" s="855"/>
      <c r="R11" s="852"/>
      <c r="S11" s="852"/>
      <c r="T11" s="580"/>
      <c r="U11" s="185" t="s">
        <v>4</v>
      </c>
      <c r="V11" s="188"/>
      <c r="W11" s="189"/>
      <c r="X11" s="189"/>
      <c r="Y11" s="585" t="s">
        <v>267</v>
      </c>
      <c r="Z11" s="185" t="s">
        <v>4</v>
      </c>
      <c r="AA11" s="188"/>
      <c r="AB11" s="189"/>
      <c r="AC11" s="189"/>
      <c r="AD11" s="586" t="s">
        <v>267</v>
      </c>
    </row>
    <row r="12" spans="1:30" s="122" customFormat="1">
      <c r="A12" s="185" t="s">
        <v>5</v>
      </c>
      <c r="B12" s="852">
        <v>48</v>
      </c>
      <c r="C12" s="852">
        <v>634</v>
      </c>
      <c r="D12" s="852">
        <v>751</v>
      </c>
      <c r="E12" s="584">
        <f t="shared" si="0"/>
        <v>0.84420772303595204</v>
      </c>
      <c r="F12" s="185" t="s">
        <v>5</v>
      </c>
      <c r="G12" s="855">
        <v>2</v>
      </c>
      <c r="H12" s="852">
        <v>32</v>
      </c>
      <c r="I12" s="852">
        <v>45</v>
      </c>
      <c r="J12" s="622">
        <f t="shared" ref="J12:J75" si="3">H12/I12</f>
        <v>0.71111111111111114</v>
      </c>
      <c r="K12" s="634" t="s">
        <v>5</v>
      </c>
      <c r="L12" s="852">
        <v>30</v>
      </c>
      <c r="M12" s="852">
        <v>385</v>
      </c>
      <c r="N12" s="852">
        <v>446</v>
      </c>
      <c r="O12" s="582">
        <f t="shared" si="1"/>
        <v>0.86322869955156956</v>
      </c>
      <c r="P12" s="185" t="s">
        <v>5</v>
      </c>
      <c r="Q12" s="855">
        <v>16</v>
      </c>
      <c r="R12" s="852">
        <v>217</v>
      </c>
      <c r="S12" s="852">
        <v>260</v>
      </c>
      <c r="T12" s="580">
        <f t="shared" si="2"/>
        <v>0.83461538461538465</v>
      </c>
      <c r="U12" s="185" t="s">
        <v>5</v>
      </c>
      <c r="V12" s="188"/>
      <c r="W12" s="189"/>
      <c r="X12" s="189"/>
      <c r="Y12" s="585" t="s">
        <v>267</v>
      </c>
      <c r="Z12" s="185" t="s">
        <v>5</v>
      </c>
      <c r="AA12" s="188"/>
      <c r="AB12" s="189"/>
      <c r="AC12" s="189"/>
      <c r="AD12" s="586" t="s">
        <v>267</v>
      </c>
    </row>
    <row r="13" spans="1:30" s="122" customFormat="1">
      <c r="A13" s="185" t="s">
        <v>6</v>
      </c>
      <c r="B13" s="852">
        <v>17</v>
      </c>
      <c r="C13" s="852">
        <v>209</v>
      </c>
      <c r="D13" s="852">
        <v>301</v>
      </c>
      <c r="E13" s="584">
        <f t="shared" si="0"/>
        <v>0.69435215946843853</v>
      </c>
      <c r="F13" s="185" t="s">
        <v>6</v>
      </c>
      <c r="G13" s="855"/>
      <c r="H13" s="852"/>
      <c r="I13" s="852"/>
      <c r="J13" s="622"/>
      <c r="K13" s="634" t="s">
        <v>6</v>
      </c>
      <c r="L13" s="852">
        <v>16</v>
      </c>
      <c r="M13" s="852">
        <v>192</v>
      </c>
      <c r="N13" s="852">
        <v>281</v>
      </c>
      <c r="O13" s="582">
        <f t="shared" si="1"/>
        <v>0.68327402135231319</v>
      </c>
      <c r="P13" s="185" t="s">
        <v>6</v>
      </c>
      <c r="Q13" s="855">
        <v>1</v>
      </c>
      <c r="R13" s="852">
        <v>17</v>
      </c>
      <c r="S13" s="852">
        <v>20</v>
      </c>
      <c r="T13" s="580">
        <f t="shared" si="2"/>
        <v>0.85</v>
      </c>
      <c r="U13" s="185" t="s">
        <v>6</v>
      </c>
      <c r="V13" s="188"/>
      <c r="W13" s="189"/>
      <c r="X13" s="189"/>
      <c r="Y13" s="585" t="s">
        <v>267</v>
      </c>
      <c r="Z13" s="185" t="s">
        <v>6</v>
      </c>
      <c r="AA13" s="188"/>
      <c r="AB13" s="189"/>
      <c r="AC13" s="189"/>
      <c r="AD13" s="586" t="s">
        <v>267</v>
      </c>
    </row>
    <row r="14" spans="1:30" s="122" customFormat="1">
      <c r="A14" s="185" t="s">
        <v>7</v>
      </c>
      <c r="B14" s="852">
        <v>5</v>
      </c>
      <c r="C14" s="852">
        <v>81</v>
      </c>
      <c r="D14" s="852">
        <v>94</v>
      </c>
      <c r="E14" s="584">
        <f t="shared" si="0"/>
        <v>0.86170212765957444</v>
      </c>
      <c r="F14" s="185" t="s">
        <v>7</v>
      </c>
      <c r="G14" s="855"/>
      <c r="H14" s="852"/>
      <c r="I14" s="852"/>
      <c r="J14" s="622"/>
      <c r="K14" s="634" t="s">
        <v>7</v>
      </c>
      <c r="L14" s="852">
        <v>2</v>
      </c>
      <c r="M14" s="852">
        <v>39</v>
      </c>
      <c r="N14" s="852">
        <v>44</v>
      </c>
      <c r="O14" s="582">
        <f t="shared" si="1"/>
        <v>0.88636363636363635</v>
      </c>
      <c r="P14" s="185" t="s">
        <v>7</v>
      </c>
      <c r="Q14" s="855">
        <v>3</v>
      </c>
      <c r="R14" s="852">
        <v>42</v>
      </c>
      <c r="S14" s="852">
        <v>50</v>
      </c>
      <c r="T14" s="580">
        <f t="shared" si="2"/>
        <v>0.84</v>
      </c>
      <c r="U14" s="185" t="s">
        <v>7</v>
      </c>
      <c r="V14" s="188"/>
      <c r="W14" s="189"/>
      <c r="X14" s="189"/>
      <c r="Y14" s="585" t="s">
        <v>267</v>
      </c>
      <c r="Z14" s="185" t="s">
        <v>7</v>
      </c>
      <c r="AA14" s="188"/>
      <c r="AB14" s="189"/>
      <c r="AC14" s="189"/>
      <c r="AD14" s="586" t="s">
        <v>267</v>
      </c>
    </row>
    <row r="15" spans="1:30" s="122" customFormat="1">
      <c r="A15" s="185" t="s">
        <v>8</v>
      </c>
      <c r="B15" s="852">
        <v>19</v>
      </c>
      <c r="C15" s="852">
        <v>210</v>
      </c>
      <c r="D15" s="852">
        <v>252</v>
      </c>
      <c r="E15" s="584">
        <f t="shared" si="0"/>
        <v>0.83333333333333337</v>
      </c>
      <c r="F15" s="185" t="s">
        <v>8</v>
      </c>
      <c r="G15" s="855"/>
      <c r="H15" s="852"/>
      <c r="I15" s="852"/>
      <c r="J15" s="622"/>
      <c r="K15" s="634" t="s">
        <v>8</v>
      </c>
      <c r="L15" s="852">
        <v>19</v>
      </c>
      <c r="M15" s="852">
        <v>210</v>
      </c>
      <c r="N15" s="852">
        <v>252</v>
      </c>
      <c r="O15" s="582">
        <f t="shared" si="1"/>
        <v>0.83333333333333337</v>
      </c>
      <c r="P15" s="185" t="s">
        <v>8</v>
      </c>
      <c r="Q15" s="855"/>
      <c r="R15" s="852"/>
      <c r="S15" s="852"/>
      <c r="T15" s="580"/>
      <c r="U15" s="185" t="s">
        <v>8</v>
      </c>
      <c r="V15" s="188"/>
      <c r="W15" s="189"/>
      <c r="X15" s="189"/>
      <c r="Y15" s="585" t="s">
        <v>267</v>
      </c>
      <c r="Z15" s="185" t="s">
        <v>8</v>
      </c>
      <c r="AA15" s="188"/>
      <c r="AB15" s="189"/>
      <c r="AC15" s="189"/>
      <c r="AD15" s="586" t="s">
        <v>267</v>
      </c>
    </row>
    <row r="16" spans="1:30" s="122" customFormat="1">
      <c r="A16" s="185" t="s">
        <v>9</v>
      </c>
      <c r="B16" s="852">
        <v>92</v>
      </c>
      <c r="C16" s="852">
        <v>1877</v>
      </c>
      <c r="D16" s="852">
        <v>2127</v>
      </c>
      <c r="E16" s="584">
        <f t="shared" si="0"/>
        <v>0.88246356370474843</v>
      </c>
      <c r="F16" s="185" t="s">
        <v>9</v>
      </c>
      <c r="G16" s="855">
        <v>17</v>
      </c>
      <c r="H16" s="852">
        <v>324</v>
      </c>
      <c r="I16" s="852">
        <v>398</v>
      </c>
      <c r="J16" s="622">
        <f t="shared" si="3"/>
        <v>0.81407035175879394</v>
      </c>
      <c r="K16" s="634" t="s">
        <v>9</v>
      </c>
      <c r="L16" s="852">
        <v>44</v>
      </c>
      <c r="M16" s="852">
        <v>911</v>
      </c>
      <c r="N16" s="852">
        <v>1008</v>
      </c>
      <c r="O16" s="582">
        <f t="shared" si="1"/>
        <v>0.90376984126984128</v>
      </c>
      <c r="P16" s="185" t="s">
        <v>9</v>
      </c>
      <c r="Q16" s="855">
        <v>31</v>
      </c>
      <c r="R16" s="852">
        <v>642</v>
      </c>
      <c r="S16" s="852">
        <v>721</v>
      </c>
      <c r="T16" s="580">
        <f t="shared" si="2"/>
        <v>0.89042995839112349</v>
      </c>
      <c r="U16" s="185" t="s">
        <v>9</v>
      </c>
      <c r="V16" s="188"/>
      <c r="W16" s="189"/>
      <c r="X16" s="189"/>
      <c r="Y16" s="585"/>
      <c r="Z16" s="185" t="s">
        <v>9</v>
      </c>
      <c r="AA16" s="188"/>
      <c r="AB16" s="189"/>
      <c r="AC16" s="189"/>
      <c r="AD16" s="586" t="s">
        <v>267</v>
      </c>
    </row>
    <row r="17" spans="1:30" s="122" customFormat="1">
      <c r="A17" s="185" t="s">
        <v>10</v>
      </c>
      <c r="B17" s="852">
        <v>8</v>
      </c>
      <c r="C17" s="852">
        <v>110</v>
      </c>
      <c r="D17" s="852">
        <v>140</v>
      </c>
      <c r="E17" s="584">
        <f t="shared" si="0"/>
        <v>0.7857142857142857</v>
      </c>
      <c r="F17" s="185" t="s">
        <v>10</v>
      </c>
      <c r="G17" s="855">
        <v>8</v>
      </c>
      <c r="H17" s="852">
        <v>110</v>
      </c>
      <c r="I17" s="852">
        <v>140</v>
      </c>
      <c r="J17" s="622">
        <f t="shared" si="3"/>
        <v>0.7857142857142857</v>
      </c>
      <c r="K17" s="634" t="s">
        <v>10</v>
      </c>
      <c r="L17" s="852"/>
      <c r="M17" s="852"/>
      <c r="N17" s="852"/>
      <c r="O17" s="582"/>
      <c r="P17" s="185" t="s">
        <v>10</v>
      </c>
      <c r="Q17" s="855"/>
      <c r="R17" s="852"/>
      <c r="S17" s="852"/>
      <c r="T17" s="580"/>
      <c r="U17" s="185" t="s">
        <v>10</v>
      </c>
      <c r="V17" s="188"/>
      <c r="W17" s="189"/>
      <c r="X17" s="189"/>
      <c r="Y17" s="585" t="s">
        <v>267</v>
      </c>
      <c r="Z17" s="185" t="s">
        <v>10</v>
      </c>
      <c r="AA17" s="188"/>
      <c r="AB17" s="189"/>
      <c r="AC17" s="189"/>
      <c r="AD17" s="586" t="s">
        <v>267</v>
      </c>
    </row>
    <row r="18" spans="1:30" s="122" customFormat="1">
      <c r="A18" s="185" t="s">
        <v>11</v>
      </c>
      <c r="B18" s="852">
        <v>25</v>
      </c>
      <c r="C18" s="852">
        <v>335</v>
      </c>
      <c r="D18" s="852">
        <v>416</v>
      </c>
      <c r="E18" s="584">
        <f t="shared" si="0"/>
        <v>0.80528846153846156</v>
      </c>
      <c r="F18" s="185" t="s">
        <v>11</v>
      </c>
      <c r="G18" s="855"/>
      <c r="H18" s="852"/>
      <c r="I18" s="852"/>
      <c r="J18" s="622"/>
      <c r="K18" s="634" t="s">
        <v>11</v>
      </c>
      <c r="L18" s="852">
        <v>25</v>
      </c>
      <c r="M18" s="852">
        <v>335</v>
      </c>
      <c r="N18" s="852">
        <v>416</v>
      </c>
      <c r="O18" s="582">
        <f t="shared" si="1"/>
        <v>0.80528846153846156</v>
      </c>
      <c r="P18" s="185" t="s">
        <v>11</v>
      </c>
      <c r="Q18" s="855"/>
      <c r="R18" s="852"/>
      <c r="S18" s="852"/>
      <c r="T18" s="580"/>
      <c r="U18" s="185" t="s">
        <v>11</v>
      </c>
      <c r="V18" s="188"/>
      <c r="W18" s="189"/>
      <c r="X18" s="189"/>
      <c r="Y18" s="585" t="s">
        <v>267</v>
      </c>
      <c r="Z18" s="185" t="s">
        <v>11</v>
      </c>
      <c r="AA18" s="188"/>
      <c r="AB18" s="189"/>
      <c r="AC18" s="189"/>
      <c r="AD18" s="586" t="s">
        <v>267</v>
      </c>
    </row>
    <row r="19" spans="1:30" s="122" customFormat="1">
      <c r="A19" s="185" t="s">
        <v>12</v>
      </c>
      <c r="B19" s="852">
        <v>17</v>
      </c>
      <c r="C19" s="852">
        <v>296</v>
      </c>
      <c r="D19" s="852">
        <v>469</v>
      </c>
      <c r="E19" s="584">
        <f t="shared" si="0"/>
        <v>0.63113006396588489</v>
      </c>
      <c r="F19" s="185" t="s">
        <v>12</v>
      </c>
      <c r="G19" s="855">
        <v>5</v>
      </c>
      <c r="H19" s="852">
        <v>77</v>
      </c>
      <c r="I19" s="852">
        <v>143</v>
      </c>
      <c r="J19" s="622">
        <f t="shared" si="3"/>
        <v>0.53846153846153844</v>
      </c>
      <c r="K19" s="634" t="s">
        <v>12</v>
      </c>
      <c r="L19" s="852">
        <v>6</v>
      </c>
      <c r="M19" s="852">
        <v>109</v>
      </c>
      <c r="N19" s="852">
        <v>171</v>
      </c>
      <c r="O19" s="582">
        <f t="shared" si="1"/>
        <v>0.63742690058479534</v>
      </c>
      <c r="P19" s="185" t="s">
        <v>12</v>
      </c>
      <c r="Q19" s="855">
        <v>4</v>
      </c>
      <c r="R19" s="852">
        <v>71</v>
      </c>
      <c r="S19" s="852">
        <v>100</v>
      </c>
      <c r="T19" s="580">
        <f t="shared" si="2"/>
        <v>0.71</v>
      </c>
      <c r="U19" s="185" t="s">
        <v>12</v>
      </c>
      <c r="V19" s="188">
        <v>2</v>
      </c>
      <c r="W19" s="189">
        <v>39</v>
      </c>
      <c r="X19" s="189">
        <v>55</v>
      </c>
      <c r="Y19" s="585">
        <f>W19/X19</f>
        <v>0.70909090909090911</v>
      </c>
      <c r="Z19" s="185" t="s">
        <v>12</v>
      </c>
      <c r="AA19" s="188"/>
      <c r="AB19" s="189"/>
      <c r="AC19" s="189"/>
      <c r="AD19" s="586" t="s">
        <v>267</v>
      </c>
    </row>
    <row r="20" spans="1:30" s="122" customFormat="1">
      <c r="A20" s="185" t="s">
        <v>13</v>
      </c>
      <c r="B20" s="852">
        <v>8</v>
      </c>
      <c r="C20" s="852">
        <v>179</v>
      </c>
      <c r="D20" s="852">
        <v>236</v>
      </c>
      <c r="E20" s="584">
        <f t="shared" si="0"/>
        <v>0.75847457627118642</v>
      </c>
      <c r="F20" s="185" t="s">
        <v>13</v>
      </c>
      <c r="G20" s="855">
        <v>1</v>
      </c>
      <c r="H20" s="852">
        <v>10</v>
      </c>
      <c r="I20" s="852">
        <v>26</v>
      </c>
      <c r="J20" s="622">
        <f t="shared" si="3"/>
        <v>0.38461538461538464</v>
      </c>
      <c r="K20" s="634" t="s">
        <v>13</v>
      </c>
      <c r="L20" s="852">
        <v>7</v>
      </c>
      <c r="M20" s="852">
        <v>169</v>
      </c>
      <c r="N20" s="852">
        <v>210</v>
      </c>
      <c r="O20" s="582">
        <f t="shared" si="1"/>
        <v>0.80476190476190479</v>
      </c>
      <c r="P20" s="185" t="s">
        <v>13</v>
      </c>
      <c r="Q20" s="855"/>
      <c r="R20" s="852"/>
      <c r="S20" s="852"/>
      <c r="T20" s="580"/>
      <c r="U20" s="185" t="s">
        <v>13</v>
      </c>
      <c r="V20" s="188"/>
      <c r="W20" s="189"/>
      <c r="X20" s="189"/>
      <c r="Y20" s="585" t="s">
        <v>267</v>
      </c>
      <c r="Z20" s="185" t="s">
        <v>13</v>
      </c>
      <c r="AA20" s="188"/>
      <c r="AB20" s="189"/>
      <c r="AC20" s="189"/>
      <c r="AD20" s="586" t="s">
        <v>267</v>
      </c>
    </row>
    <row r="21" spans="1:30" s="122" customFormat="1">
      <c r="A21" s="185" t="s">
        <v>14</v>
      </c>
      <c r="B21" s="852">
        <v>40</v>
      </c>
      <c r="C21" s="852">
        <v>763</v>
      </c>
      <c r="D21" s="852">
        <v>932</v>
      </c>
      <c r="E21" s="584">
        <f t="shared" si="0"/>
        <v>0.81866952789699576</v>
      </c>
      <c r="F21" s="185" t="s">
        <v>14</v>
      </c>
      <c r="G21" s="855">
        <v>9</v>
      </c>
      <c r="H21" s="852">
        <v>164</v>
      </c>
      <c r="I21" s="852">
        <v>215</v>
      </c>
      <c r="J21" s="622">
        <f t="shared" si="3"/>
        <v>0.76279069767441865</v>
      </c>
      <c r="K21" s="634" t="s">
        <v>14</v>
      </c>
      <c r="L21" s="852">
        <v>19</v>
      </c>
      <c r="M21" s="852">
        <v>384</v>
      </c>
      <c r="N21" s="852">
        <v>444</v>
      </c>
      <c r="O21" s="582">
        <f t="shared" si="1"/>
        <v>0.86486486486486491</v>
      </c>
      <c r="P21" s="185" t="s">
        <v>14</v>
      </c>
      <c r="Q21" s="855">
        <v>12</v>
      </c>
      <c r="R21" s="852">
        <v>215</v>
      </c>
      <c r="S21" s="852">
        <v>273</v>
      </c>
      <c r="T21" s="580">
        <f t="shared" si="2"/>
        <v>0.78754578754578752</v>
      </c>
      <c r="U21" s="185" t="s">
        <v>14</v>
      </c>
      <c r="V21" s="188"/>
      <c r="W21" s="189"/>
      <c r="X21" s="189"/>
      <c r="Y21" s="585" t="s">
        <v>267</v>
      </c>
      <c r="Z21" s="185" t="s">
        <v>14</v>
      </c>
      <c r="AA21" s="188"/>
      <c r="AB21" s="189"/>
      <c r="AC21" s="189"/>
      <c r="AD21" s="586" t="s">
        <v>267</v>
      </c>
    </row>
    <row r="22" spans="1:30" s="122" customFormat="1">
      <c r="A22" s="185" t="s">
        <v>15</v>
      </c>
      <c r="B22" s="852">
        <v>3</v>
      </c>
      <c r="C22" s="852">
        <v>36</v>
      </c>
      <c r="D22" s="852">
        <v>48</v>
      </c>
      <c r="E22" s="584">
        <f t="shared" si="0"/>
        <v>0.75</v>
      </c>
      <c r="F22" s="185" t="s">
        <v>15</v>
      </c>
      <c r="G22" s="855"/>
      <c r="H22" s="852"/>
      <c r="I22" s="852"/>
      <c r="J22" s="622"/>
      <c r="K22" s="634" t="s">
        <v>15</v>
      </c>
      <c r="L22" s="852">
        <v>1</v>
      </c>
      <c r="M22" s="852">
        <v>17</v>
      </c>
      <c r="N22" s="852">
        <v>20</v>
      </c>
      <c r="O22" s="582">
        <f t="shared" si="1"/>
        <v>0.85</v>
      </c>
      <c r="P22" s="185" t="s">
        <v>15</v>
      </c>
      <c r="Q22" s="855"/>
      <c r="R22" s="852"/>
      <c r="S22" s="852"/>
      <c r="T22" s="580"/>
      <c r="U22" s="185" t="s">
        <v>15</v>
      </c>
      <c r="V22" s="188"/>
      <c r="W22" s="189"/>
      <c r="X22" s="189"/>
      <c r="Y22" s="585" t="s">
        <v>267</v>
      </c>
      <c r="Z22" s="185" t="s">
        <v>15</v>
      </c>
      <c r="AA22" s="188">
        <v>2</v>
      </c>
      <c r="AB22" s="189">
        <v>19</v>
      </c>
      <c r="AC22" s="189">
        <v>28</v>
      </c>
      <c r="AD22" s="586">
        <f>AB22/AC22</f>
        <v>0.6785714285714286</v>
      </c>
    </row>
    <row r="23" spans="1:30" s="122" customFormat="1">
      <c r="A23" s="185" t="s">
        <v>16</v>
      </c>
      <c r="B23" s="852">
        <v>9</v>
      </c>
      <c r="C23" s="852">
        <v>165</v>
      </c>
      <c r="D23" s="852">
        <v>224</v>
      </c>
      <c r="E23" s="584">
        <f t="shared" si="0"/>
        <v>0.7366071428571429</v>
      </c>
      <c r="F23" s="185" t="s">
        <v>16</v>
      </c>
      <c r="G23" s="855">
        <v>2</v>
      </c>
      <c r="H23" s="852">
        <v>34</v>
      </c>
      <c r="I23" s="852">
        <v>48</v>
      </c>
      <c r="J23" s="622">
        <f t="shared" si="3"/>
        <v>0.70833333333333337</v>
      </c>
      <c r="K23" s="634" t="s">
        <v>16</v>
      </c>
      <c r="L23" s="852">
        <v>3</v>
      </c>
      <c r="M23" s="852">
        <v>66</v>
      </c>
      <c r="N23" s="852">
        <v>76</v>
      </c>
      <c r="O23" s="582">
        <f t="shared" si="1"/>
        <v>0.86842105263157898</v>
      </c>
      <c r="P23" s="185" t="s">
        <v>16</v>
      </c>
      <c r="Q23" s="855">
        <v>2</v>
      </c>
      <c r="R23" s="852">
        <v>21</v>
      </c>
      <c r="S23" s="852">
        <v>49</v>
      </c>
      <c r="T23" s="580">
        <f t="shared" si="2"/>
        <v>0.42857142857142855</v>
      </c>
      <c r="U23" s="185" t="s">
        <v>16</v>
      </c>
      <c r="V23" s="188">
        <v>2</v>
      </c>
      <c r="W23" s="189">
        <v>44</v>
      </c>
      <c r="X23" s="189">
        <v>51</v>
      </c>
      <c r="Y23" s="585">
        <f t="shared" ref="Y23:Y25" si="4">W23/X23</f>
        <v>0.86274509803921573</v>
      </c>
      <c r="Z23" s="185" t="s">
        <v>16</v>
      </c>
      <c r="AA23" s="188"/>
      <c r="AB23" s="189"/>
      <c r="AC23" s="189"/>
      <c r="AD23" s="586" t="s">
        <v>267</v>
      </c>
    </row>
    <row r="24" spans="1:30" s="122" customFormat="1">
      <c r="A24" s="185" t="s">
        <v>17</v>
      </c>
      <c r="B24" s="852">
        <v>18</v>
      </c>
      <c r="C24" s="852">
        <v>321</v>
      </c>
      <c r="D24" s="852">
        <v>388</v>
      </c>
      <c r="E24" s="584">
        <f t="shared" si="0"/>
        <v>0.82731958762886593</v>
      </c>
      <c r="F24" s="185" t="s">
        <v>17</v>
      </c>
      <c r="G24" s="855"/>
      <c r="H24" s="852"/>
      <c r="I24" s="852"/>
      <c r="J24" s="622"/>
      <c r="K24" s="634" t="s">
        <v>17</v>
      </c>
      <c r="L24" s="852">
        <v>15</v>
      </c>
      <c r="M24" s="852">
        <v>277</v>
      </c>
      <c r="N24" s="852">
        <v>324</v>
      </c>
      <c r="O24" s="582">
        <f t="shared" si="1"/>
        <v>0.85493827160493829</v>
      </c>
      <c r="P24" s="185" t="s">
        <v>17</v>
      </c>
      <c r="Q24" s="855"/>
      <c r="R24" s="852"/>
      <c r="S24" s="852"/>
      <c r="T24" s="580"/>
      <c r="U24" s="185" t="s">
        <v>17</v>
      </c>
      <c r="V24" s="188">
        <v>3</v>
      </c>
      <c r="W24" s="189">
        <v>44</v>
      </c>
      <c r="X24" s="189">
        <v>64</v>
      </c>
      <c r="Y24" s="585">
        <f t="shared" si="4"/>
        <v>0.6875</v>
      </c>
      <c r="Z24" s="185" t="s">
        <v>17</v>
      </c>
      <c r="AA24" s="188"/>
      <c r="AB24" s="189"/>
      <c r="AC24" s="189"/>
      <c r="AD24" s="586" t="s">
        <v>267</v>
      </c>
    </row>
    <row r="25" spans="1:30" s="122" customFormat="1">
      <c r="A25" s="185" t="s">
        <v>18</v>
      </c>
      <c r="B25" s="852">
        <v>37</v>
      </c>
      <c r="C25" s="852">
        <v>733</v>
      </c>
      <c r="D25" s="852">
        <v>884</v>
      </c>
      <c r="E25" s="584">
        <f t="shared" si="0"/>
        <v>0.829185520361991</v>
      </c>
      <c r="F25" s="185" t="s">
        <v>18</v>
      </c>
      <c r="G25" s="855">
        <v>5</v>
      </c>
      <c r="H25" s="852">
        <v>106</v>
      </c>
      <c r="I25" s="852">
        <v>120</v>
      </c>
      <c r="J25" s="622">
        <f t="shared" si="3"/>
        <v>0.8833333333333333</v>
      </c>
      <c r="K25" s="634" t="s">
        <v>18</v>
      </c>
      <c r="L25" s="852">
        <v>11</v>
      </c>
      <c r="M25" s="852">
        <v>220</v>
      </c>
      <c r="N25" s="852">
        <v>266</v>
      </c>
      <c r="O25" s="582">
        <f t="shared" si="1"/>
        <v>0.82706766917293228</v>
      </c>
      <c r="P25" s="185" t="s">
        <v>18</v>
      </c>
      <c r="Q25" s="855"/>
      <c r="R25" s="852"/>
      <c r="S25" s="852"/>
      <c r="T25" s="580"/>
      <c r="U25" s="185" t="s">
        <v>18</v>
      </c>
      <c r="V25" s="188">
        <v>21</v>
      </c>
      <c r="W25" s="189">
        <v>407</v>
      </c>
      <c r="X25" s="189">
        <v>498</v>
      </c>
      <c r="Y25" s="585">
        <f t="shared" si="4"/>
        <v>0.81726907630522083</v>
      </c>
      <c r="Z25" s="185" t="s">
        <v>18</v>
      </c>
      <c r="AA25" s="188"/>
      <c r="AB25" s="189"/>
      <c r="AC25" s="189"/>
      <c r="AD25" s="586" t="s">
        <v>267</v>
      </c>
    </row>
    <row r="26" spans="1:30" s="122" customFormat="1">
      <c r="A26" s="185" t="s">
        <v>20</v>
      </c>
      <c r="B26" s="852">
        <v>39</v>
      </c>
      <c r="C26" s="852">
        <v>727</v>
      </c>
      <c r="D26" s="852">
        <v>865</v>
      </c>
      <c r="E26" s="584">
        <f t="shared" si="0"/>
        <v>0.84046242774566471</v>
      </c>
      <c r="F26" s="185" t="s">
        <v>20</v>
      </c>
      <c r="G26" s="855">
        <v>7</v>
      </c>
      <c r="H26" s="852">
        <v>137</v>
      </c>
      <c r="I26" s="852">
        <v>154</v>
      </c>
      <c r="J26" s="622">
        <f t="shared" si="3"/>
        <v>0.88961038961038963</v>
      </c>
      <c r="K26" s="634" t="s">
        <v>20</v>
      </c>
      <c r="L26" s="852">
        <v>22</v>
      </c>
      <c r="M26" s="852">
        <v>423</v>
      </c>
      <c r="N26" s="852">
        <v>481</v>
      </c>
      <c r="O26" s="582">
        <f t="shared" si="1"/>
        <v>0.87941787941787941</v>
      </c>
      <c r="P26" s="185" t="s">
        <v>20</v>
      </c>
      <c r="Q26" s="855">
        <v>10</v>
      </c>
      <c r="R26" s="852">
        <v>167</v>
      </c>
      <c r="S26" s="852">
        <v>230</v>
      </c>
      <c r="T26" s="580">
        <f t="shared" si="2"/>
        <v>0.72608695652173916</v>
      </c>
      <c r="U26" s="185" t="s">
        <v>20</v>
      </c>
      <c r="V26" s="188"/>
      <c r="W26" s="189"/>
      <c r="X26" s="189"/>
      <c r="Y26" s="585" t="s">
        <v>267</v>
      </c>
      <c r="Z26" s="185" t="s">
        <v>20</v>
      </c>
      <c r="AA26" s="188"/>
      <c r="AB26" s="189"/>
      <c r="AC26" s="189"/>
      <c r="AD26" s="586" t="s">
        <v>267</v>
      </c>
    </row>
    <row r="27" spans="1:30" s="122" customFormat="1">
      <c r="A27" s="185" t="s">
        <v>21</v>
      </c>
      <c r="B27" s="852">
        <v>3</v>
      </c>
      <c r="C27" s="852">
        <v>34</v>
      </c>
      <c r="D27" s="852">
        <v>64</v>
      </c>
      <c r="E27" s="584">
        <f t="shared" si="0"/>
        <v>0.53125</v>
      </c>
      <c r="F27" s="185" t="s">
        <v>21</v>
      </c>
      <c r="G27" s="855"/>
      <c r="H27" s="852"/>
      <c r="I27" s="852"/>
      <c r="J27" s="622"/>
      <c r="K27" s="634" t="s">
        <v>21</v>
      </c>
      <c r="L27" s="852">
        <v>1</v>
      </c>
      <c r="M27" s="852">
        <v>11</v>
      </c>
      <c r="N27" s="852">
        <v>24</v>
      </c>
      <c r="O27" s="582">
        <f t="shared" si="1"/>
        <v>0.45833333333333331</v>
      </c>
      <c r="P27" s="185" t="s">
        <v>21</v>
      </c>
      <c r="Q27" s="855">
        <v>2</v>
      </c>
      <c r="R27" s="852">
        <v>23</v>
      </c>
      <c r="S27" s="852">
        <v>40</v>
      </c>
      <c r="T27" s="580">
        <f t="shared" si="2"/>
        <v>0.57499999999999996</v>
      </c>
      <c r="U27" s="185" t="s">
        <v>21</v>
      </c>
      <c r="V27" s="188"/>
      <c r="W27" s="189"/>
      <c r="X27" s="189"/>
      <c r="Y27" s="585" t="s">
        <v>267</v>
      </c>
      <c r="Z27" s="185" t="s">
        <v>21</v>
      </c>
      <c r="AA27" s="188"/>
      <c r="AB27" s="189"/>
      <c r="AC27" s="189"/>
      <c r="AD27" s="586" t="s">
        <v>267</v>
      </c>
    </row>
    <row r="28" spans="1:30" s="122" customFormat="1">
      <c r="A28" s="185" t="s">
        <v>22</v>
      </c>
      <c r="B28" s="852">
        <v>1</v>
      </c>
      <c r="C28" s="852">
        <v>8</v>
      </c>
      <c r="D28" s="852">
        <v>28</v>
      </c>
      <c r="E28" s="584">
        <f t="shared" si="0"/>
        <v>0.2857142857142857</v>
      </c>
      <c r="F28" s="185" t="s">
        <v>22</v>
      </c>
      <c r="G28" s="855"/>
      <c r="H28" s="852"/>
      <c r="I28" s="852"/>
      <c r="J28" s="622"/>
      <c r="K28" s="634" t="s">
        <v>22</v>
      </c>
      <c r="L28" s="852">
        <v>1</v>
      </c>
      <c r="M28" s="852">
        <v>8</v>
      </c>
      <c r="N28" s="852">
        <v>28</v>
      </c>
      <c r="O28" s="582">
        <f t="shared" si="1"/>
        <v>0.2857142857142857</v>
      </c>
      <c r="P28" s="185" t="s">
        <v>22</v>
      </c>
      <c r="Q28" s="855"/>
      <c r="R28" s="852"/>
      <c r="S28" s="852"/>
      <c r="T28" s="580"/>
      <c r="U28" s="185" t="s">
        <v>22</v>
      </c>
      <c r="V28" s="188"/>
      <c r="W28" s="189"/>
      <c r="X28" s="189"/>
      <c r="Y28" s="585"/>
      <c r="Z28" s="185" t="s">
        <v>22</v>
      </c>
      <c r="AA28" s="188"/>
      <c r="AB28" s="189"/>
      <c r="AC28" s="189"/>
      <c r="AD28" s="586"/>
    </row>
    <row r="29" spans="1:30" s="122" customFormat="1">
      <c r="A29" s="185" t="s">
        <v>23</v>
      </c>
      <c r="B29" s="852">
        <v>21</v>
      </c>
      <c r="C29" s="852">
        <v>466</v>
      </c>
      <c r="D29" s="852">
        <v>600</v>
      </c>
      <c r="E29" s="584">
        <f t="shared" si="0"/>
        <v>0.77666666666666662</v>
      </c>
      <c r="F29" s="185" t="s">
        <v>23</v>
      </c>
      <c r="G29" s="855">
        <v>4</v>
      </c>
      <c r="H29" s="852">
        <v>84</v>
      </c>
      <c r="I29" s="852">
        <v>104</v>
      </c>
      <c r="J29" s="622">
        <f t="shared" si="3"/>
        <v>0.80769230769230771</v>
      </c>
      <c r="K29" s="634" t="s">
        <v>23</v>
      </c>
      <c r="L29" s="852">
        <v>9</v>
      </c>
      <c r="M29" s="852">
        <v>215</v>
      </c>
      <c r="N29" s="852">
        <v>270</v>
      </c>
      <c r="O29" s="582">
        <f t="shared" si="1"/>
        <v>0.79629629629629628</v>
      </c>
      <c r="P29" s="185" t="s">
        <v>23</v>
      </c>
      <c r="Q29" s="855">
        <v>7</v>
      </c>
      <c r="R29" s="852">
        <v>145</v>
      </c>
      <c r="S29" s="852">
        <v>201</v>
      </c>
      <c r="T29" s="580">
        <f t="shared" si="2"/>
        <v>0.72139303482587069</v>
      </c>
      <c r="U29" s="185" t="s">
        <v>23</v>
      </c>
      <c r="V29" s="188">
        <v>1</v>
      </c>
      <c r="W29" s="189">
        <v>22</v>
      </c>
      <c r="X29" s="189">
        <v>25</v>
      </c>
      <c r="Y29" s="585">
        <f t="shared" ref="Y29:Y32" si="5">W29/X29</f>
        <v>0.88</v>
      </c>
      <c r="Z29" s="185" t="s">
        <v>23</v>
      </c>
      <c r="AA29" s="188"/>
      <c r="AB29" s="189"/>
      <c r="AC29" s="189"/>
      <c r="AD29" s="586" t="s">
        <v>267</v>
      </c>
    </row>
    <row r="30" spans="1:30" s="122" customFormat="1">
      <c r="A30" s="185" t="s">
        <v>24</v>
      </c>
      <c r="B30" s="852">
        <v>19</v>
      </c>
      <c r="C30" s="852">
        <v>226</v>
      </c>
      <c r="D30" s="852">
        <v>363</v>
      </c>
      <c r="E30" s="584">
        <f t="shared" si="0"/>
        <v>0.62258953168044073</v>
      </c>
      <c r="F30" s="185" t="s">
        <v>24</v>
      </c>
      <c r="G30" s="855">
        <v>5</v>
      </c>
      <c r="H30" s="852">
        <v>60</v>
      </c>
      <c r="I30" s="852">
        <v>92</v>
      </c>
      <c r="J30" s="622">
        <f t="shared" si="3"/>
        <v>0.65217391304347827</v>
      </c>
      <c r="K30" s="634" t="s">
        <v>24</v>
      </c>
      <c r="L30" s="852">
        <v>9</v>
      </c>
      <c r="M30" s="852">
        <v>99</v>
      </c>
      <c r="N30" s="852">
        <v>161</v>
      </c>
      <c r="O30" s="582">
        <f t="shared" si="1"/>
        <v>0.6149068322981367</v>
      </c>
      <c r="P30" s="185" t="s">
        <v>24</v>
      </c>
      <c r="Q30" s="855">
        <v>1</v>
      </c>
      <c r="R30" s="852">
        <v>15</v>
      </c>
      <c r="S30" s="852">
        <v>20</v>
      </c>
      <c r="T30" s="580">
        <f t="shared" si="2"/>
        <v>0.75</v>
      </c>
      <c r="U30" s="185" t="s">
        <v>24</v>
      </c>
      <c r="V30" s="188">
        <v>3</v>
      </c>
      <c r="W30" s="189">
        <v>39</v>
      </c>
      <c r="X30" s="189">
        <v>65</v>
      </c>
      <c r="Y30" s="585">
        <f t="shared" si="5"/>
        <v>0.6</v>
      </c>
      <c r="Z30" s="185" t="s">
        <v>24</v>
      </c>
      <c r="AA30" s="188">
        <v>1</v>
      </c>
      <c r="AB30" s="189">
        <v>13</v>
      </c>
      <c r="AC30" s="189">
        <v>25</v>
      </c>
      <c r="AD30" s="586">
        <f>AB30/AC30</f>
        <v>0.52</v>
      </c>
    </row>
    <row r="31" spans="1:30" s="122" customFormat="1">
      <c r="A31" s="185" t="s">
        <v>25</v>
      </c>
      <c r="B31" s="852">
        <v>11</v>
      </c>
      <c r="C31" s="852">
        <v>191</v>
      </c>
      <c r="D31" s="852">
        <v>220</v>
      </c>
      <c r="E31" s="584">
        <f t="shared" si="0"/>
        <v>0.86818181818181817</v>
      </c>
      <c r="F31" s="185" t="s">
        <v>25</v>
      </c>
      <c r="G31" s="855">
        <v>2</v>
      </c>
      <c r="H31" s="852">
        <v>27</v>
      </c>
      <c r="I31" s="852">
        <v>40</v>
      </c>
      <c r="J31" s="622">
        <f t="shared" si="3"/>
        <v>0.67500000000000004</v>
      </c>
      <c r="K31" s="634" t="s">
        <v>25</v>
      </c>
      <c r="L31" s="852">
        <v>4</v>
      </c>
      <c r="M31" s="852">
        <v>75</v>
      </c>
      <c r="N31" s="852">
        <v>80</v>
      </c>
      <c r="O31" s="582">
        <f t="shared" si="1"/>
        <v>0.9375</v>
      </c>
      <c r="P31" s="185" t="s">
        <v>25</v>
      </c>
      <c r="Q31" s="855">
        <v>5</v>
      </c>
      <c r="R31" s="852">
        <v>89</v>
      </c>
      <c r="S31" s="852">
        <v>100</v>
      </c>
      <c r="T31" s="580">
        <f t="shared" si="2"/>
        <v>0.89</v>
      </c>
      <c r="U31" s="185" t="s">
        <v>25</v>
      </c>
      <c r="V31" s="188"/>
      <c r="W31" s="189"/>
      <c r="X31" s="189"/>
      <c r="Y31" s="585"/>
      <c r="Z31" s="185" t="s">
        <v>25</v>
      </c>
      <c r="AA31" s="188"/>
      <c r="AB31" s="189"/>
      <c r="AC31" s="189"/>
      <c r="AD31" s="586"/>
    </row>
    <row r="32" spans="1:30" s="122" customFormat="1">
      <c r="A32" s="185" t="s">
        <v>26</v>
      </c>
      <c r="B32" s="852">
        <v>23</v>
      </c>
      <c r="C32" s="852">
        <v>346</v>
      </c>
      <c r="D32" s="852">
        <v>460</v>
      </c>
      <c r="E32" s="584">
        <f t="shared" si="0"/>
        <v>0.75217391304347825</v>
      </c>
      <c r="F32" s="185" t="s">
        <v>26</v>
      </c>
      <c r="G32" s="855">
        <v>4</v>
      </c>
      <c r="H32" s="852">
        <v>55</v>
      </c>
      <c r="I32" s="852">
        <v>80</v>
      </c>
      <c r="J32" s="622">
        <f t="shared" si="3"/>
        <v>0.6875</v>
      </c>
      <c r="K32" s="634" t="s">
        <v>26</v>
      </c>
      <c r="L32" s="852">
        <v>10</v>
      </c>
      <c r="M32" s="852">
        <v>162</v>
      </c>
      <c r="N32" s="852">
        <v>200</v>
      </c>
      <c r="O32" s="582">
        <f t="shared" si="1"/>
        <v>0.81</v>
      </c>
      <c r="P32" s="185" t="s">
        <v>26</v>
      </c>
      <c r="Q32" s="855">
        <v>8</v>
      </c>
      <c r="R32" s="852">
        <v>121</v>
      </c>
      <c r="S32" s="852">
        <v>160</v>
      </c>
      <c r="T32" s="580">
        <f t="shared" si="2"/>
        <v>0.75624999999999998</v>
      </c>
      <c r="U32" s="185" t="s">
        <v>26</v>
      </c>
      <c r="V32" s="188">
        <v>1</v>
      </c>
      <c r="W32" s="189">
        <v>8</v>
      </c>
      <c r="X32" s="189">
        <v>20</v>
      </c>
      <c r="Y32" s="585">
        <f t="shared" si="5"/>
        <v>0.4</v>
      </c>
      <c r="Z32" s="185" t="s">
        <v>26</v>
      </c>
      <c r="AA32" s="188"/>
      <c r="AB32" s="189"/>
      <c r="AC32" s="189"/>
      <c r="AD32" s="586"/>
    </row>
    <row r="33" spans="1:30" s="122" customFormat="1">
      <c r="A33" s="185" t="s">
        <v>27</v>
      </c>
      <c r="B33" s="852">
        <v>12</v>
      </c>
      <c r="C33" s="852">
        <v>182</v>
      </c>
      <c r="D33" s="852">
        <v>240</v>
      </c>
      <c r="E33" s="584">
        <f t="shared" si="0"/>
        <v>0.7583333333333333</v>
      </c>
      <c r="F33" s="185" t="s">
        <v>27</v>
      </c>
      <c r="G33" s="855"/>
      <c r="H33" s="852"/>
      <c r="I33" s="852"/>
      <c r="J33" s="622"/>
      <c r="K33" s="634" t="s">
        <v>27</v>
      </c>
      <c r="L33" s="852">
        <v>5</v>
      </c>
      <c r="M33" s="852">
        <v>77</v>
      </c>
      <c r="N33" s="852">
        <v>100</v>
      </c>
      <c r="O33" s="582">
        <f t="shared" si="1"/>
        <v>0.77</v>
      </c>
      <c r="P33" s="185" t="s">
        <v>27</v>
      </c>
      <c r="Q33" s="855">
        <v>7</v>
      </c>
      <c r="R33" s="852">
        <v>105</v>
      </c>
      <c r="S33" s="852">
        <v>140</v>
      </c>
      <c r="T33" s="580">
        <f t="shared" si="2"/>
        <v>0.75</v>
      </c>
      <c r="U33" s="185" t="s">
        <v>27</v>
      </c>
      <c r="V33" s="188"/>
      <c r="W33" s="189"/>
      <c r="X33" s="189"/>
      <c r="Y33" s="585"/>
      <c r="Z33" s="185" t="s">
        <v>27</v>
      </c>
      <c r="AA33" s="188"/>
      <c r="AB33" s="189"/>
      <c r="AC33" s="189"/>
      <c r="AD33" s="586"/>
    </row>
    <row r="34" spans="1:30" s="122" customFormat="1">
      <c r="A34" s="185" t="s">
        <v>28</v>
      </c>
      <c r="B34" s="852">
        <v>23</v>
      </c>
      <c r="C34" s="852">
        <v>381</v>
      </c>
      <c r="D34" s="852">
        <v>460</v>
      </c>
      <c r="E34" s="584">
        <f t="shared" si="0"/>
        <v>0.82826086956521738</v>
      </c>
      <c r="F34" s="185" t="s">
        <v>28</v>
      </c>
      <c r="G34" s="855">
        <v>4</v>
      </c>
      <c r="H34" s="852">
        <v>72</v>
      </c>
      <c r="I34" s="852">
        <v>80</v>
      </c>
      <c r="J34" s="622">
        <f t="shared" si="3"/>
        <v>0.9</v>
      </c>
      <c r="K34" s="634" t="s">
        <v>28</v>
      </c>
      <c r="L34" s="852">
        <v>11</v>
      </c>
      <c r="M34" s="852">
        <v>174</v>
      </c>
      <c r="N34" s="852">
        <v>220</v>
      </c>
      <c r="O34" s="582">
        <f t="shared" si="1"/>
        <v>0.79090909090909089</v>
      </c>
      <c r="P34" s="185" t="s">
        <v>28</v>
      </c>
      <c r="Q34" s="855">
        <v>8</v>
      </c>
      <c r="R34" s="852">
        <v>135</v>
      </c>
      <c r="S34" s="852">
        <v>160</v>
      </c>
      <c r="T34" s="580">
        <f t="shared" si="2"/>
        <v>0.84375</v>
      </c>
      <c r="U34" s="185" t="s">
        <v>28</v>
      </c>
      <c r="V34" s="188"/>
      <c r="W34" s="189"/>
      <c r="X34" s="189"/>
      <c r="Y34" s="585"/>
      <c r="Z34" s="185" t="s">
        <v>28</v>
      </c>
      <c r="AA34" s="188"/>
      <c r="AB34" s="189"/>
      <c r="AC34" s="189"/>
      <c r="AD34" s="586"/>
    </row>
    <row r="35" spans="1:30" s="122" customFormat="1">
      <c r="A35" s="187" t="s">
        <v>29</v>
      </c>
      <c r="B35" s="852">
        <v>2</v>
      </c>
      <c r="C35" s="852">
        <v>11</v>
      </c>
      <c r="D35" s="852">
        <v>30</v>
      </c>
      <c r="E35" s="584">
        <f t="shared" si="0"/>
        <v>0.36666666666666664</v>
      </c>
      <c r="F35" s="187" t="s">
        <v>29</v>
      </c>
      <c r="G35" s="855"/>
      <c r="H35" s="852"/>
      <c r="I35" s="852"/>
      <c r="J35" s="622"/>
      <c r="K35" s="635" t="s">
        <v>29</v>
      </c>
      <c r="L35" s="852"/>
      <c r="M35" s="852"/>
      <c r="N35" s="852"/>
      <c r="O35" s="582"/>
      <c r="P35" s="187" t="s">
        <v>29</v>
      </c>
      <c r="Q35" s="855"/>
      <c r="R35" s="852"/>
      <c r="S35" s="852"/>
      <c r="T35" s="580"/>
      <c r="U35" s="187" t="s">
        <v>29</v>
      </c>
      <c r="V35" s="188">
        <v>2</v>
      </c>
      <c r="W35" s="189">
        <v>11</v>
      </c>
      <c r="X35" s="189">
        <v>30</v>
      </c>
      <c r="Y35" s="585">
        <f>W35/X35</f>
        <v>0.36666666666666664</v>
      </c>
      <c r="Z35" s="187" t="s">
        <v>29</v>
      </c>
      <c r="AA35" s="188"/>
      <c r="AB35" s="189"/>
      <c r="AC35" s="189"/>
      <c r="AD35" s="586"/>
    </row>
    <row r="36" spans="1:30" s="122" customFormat="1">
      <c r="A36" s="185" t="s">
        <v>30</v>
      </c>
      <c r="B36" s="852">
        <v>7</v>
      </c>
      <c r="C36" s="852">
        <v>118</v>
      </c>
      <c r="D36" s="852">
        <v>142</v>
      </c>
      <c r="E36" s="584">
        <f t="shared" si="0"/>
        <v>0.83098591549295775</v>
      </c>
      <c r="F36" s="185" t="s">
        <v>30</v>
      </c>
      <c r="G36" s="855">
        <v>1</v>
      </c>
      <c r="H36" s="852">
        <v>9</v>
      </c>
      <c r="I36" s="852">
        <v>18</v>
      </c>
      <c r="J36" s="622">
        <f t="shared" si="3"/>
        <v>0.5</v>
      </c>
      <c r="K36" s="634" t="s">
        <v>30</v>
      </c>
      <c r="L36" s="852">
        <v>6</v>
      </c>
      <c r="M36" s="852">
        <v>109</v>
      </c>
      <c r="N36" s="852">
        <v>124</v>
      </c>
      <c r="O36" s="582">
        <f t="shared" si="1"/>
        <v>0.87903225806451613</v>
      </c>
      <c r="P36" s="185" t="s">
        <v>30</v>
      </c>
      <c r="Q36" s="855"/>
      <c r="R36" s="852"/>
      <c r="S36" s="852"/>
      <c r="T36" s="580"/>
      <c r="U36" s="185" t="s">
        <v>30</v>
      </c>
      <c r="V36" s="188"/>
      <c r="W36" s="189"/>
      <c r="X36" s="189"/>
      <c r="Y36" s="585" t="s">
        <v>267</v>
      </c>
      <c r="Z36" s="185" t="s">
        <v>30</v>
      </c>
      <c r="AA36" s="188"/>
      <c r="AB36" s="189"/>
      <c r="AC36" s="189"/>
      <c r="AD36" s="586" t="s">
        <v>267</v>
      </c>
    </row>
    <row r="37" spans="1:30" s="122" customFormat="1">
      <c r="A37" s="185" t="s">
        <v>31</v>
      </c>
      <c r="B37" s="852">
        <v>13</v>
      </c>
      <c r="C37" s="852">
        <v>191</v>
      </c>
      <c r="D37" s="852">
        <v>246</v>
      </c>
      <c r="E37" s="584">
        <f t="shared" si="0"/>
        <v>0.77642276422764223</v>
      </c>
      <c r="F37" s="185" t="s">
        <v>31</v>
      </c>
      <c r="G37" s="855">
        <v>1</v>
      </c>
      <c r="H37" s="852">
        <v>17</v>
      </c>
      <c r="I37" s="852">
        <v>18</v>
      </c>
      <c r="J37" s="622">
        <f t="shared" si="3"/>
        <v>0.94444444444444442</v>
      </c>
      <c r="K37" s="634" t="s">
        <v>31</v>
      </c>
      <c r="L37" s="852">
        <v>10</v>
      </c>
      <c r="M37" s="852">
        <v>151</v>
      </c>
      <c r="N37" s="852">
        <v>192</v>
      </c>
      <c r="O37" s="582">
        <f t="shared" si="1"/>
        <v>0.78645833333333337</v>
      </c>
      <c r="P37" s="185" t="s">
        <v>31</v>
      </c>
      <c r="Q37" s="855">
        <v>2</v>
      </c>
      <c r="R37" s="852">
        <v>23</v>
      </c>
      <c r="S37" s="852">
        <v>36</v>
      </c>
      <c r="T37" s="580">
        <f t="shared" si="2"/>
        <v>0.63888888888888884</v>
      </c>
      <c r="U37" s="185" t="s">
        <v>31</v>
      </c>
      <c r="V37" s="188"/>
      <c r="W37" s="189"/>
      <c r="X37" s="189"/>
      <c r="Y37" s="585" t="s">
        <v>267</v>
      </c>
      <c r="Z37" s="185" t="s">
        <v>31</v>
      </c>
      <c r="AA37" s="188"/>
      <c r="AB37" s="189"/>
      <c r="AC37" s="189"/>
      <c r="AD37" s="586" t="s">
        <v>267</v>
      </c>
    </row>
    <row r="38" spans="1:30" s="122" customFormat="1">
      <c r="A38" s="185" t="s">
        <v>32</v>
      </c>
      <c r="B38" s="852">
        <v>86</v>
      </c>
      <c r="C38" s="852">
        <v>1547</v>
      </c>
      <c r="D38" s="852">
        <v>1871</v>
      </c>
      <c r="E38" s="584">
        <f t="shared" si="0"/>
        <v>0.82683057188669162</v>
      </c>
      <c r="F38" s="185" t="s">
        <v>32</v>
      </c>
      <c r="G38" s="855">
        <v>16</v>
      </c>
      <c r="H38" s="852">
        <v>292</v>
      </c>
      <c r="I38" s="852">
        <v>336</v>
      </c>
      <c r="J38" s="622">
        <f t="shared" si="3"/>
        <v>0.86904761904761907</v>
      </c>
      <c r="K38" s="634" t="s">
        <v>32</v>
      </c>
      <c r="L38" s="852">
        <v>52</v>
      </c>
      <c r="M38" s="852">
        <v>897</v>
      </c>
      <c r="N38" s="852">
        <v>1125</v>
      </c>
      <c r="O38" s="582">
        <f t="shared" si="1"/>
        <v>0.79733333333333334</v>
      </c>
      <c r="P38" s="185" t="s">
        <v>32</v>
      </c>
      <c r="Q38" s="855">
        <v>16</v>
      </c>
      <c r="R38" s="852">
        <v>325</v>
      </c>
      <c r="S38" s="852">
        <v>366</v>
      </c>
      <c r="T38" s="580">
        <f t="shared" si="2"/>
        <v>0.88797814207650272</v>
      </c>
      <c r="U38" s="185" t="s">
        <v>32</v>
      </c>
      <c r="V38" s="188">
        <v>2</v>
      </c>
      <c r="W38" s="189">
        <v>33</v>
      </c>
      <c r="X38" s="189">
        <v>44</v>
      </c>
      <c r="Y38" s="585">
        <f>W38/X38</f>
        <v>0.75</v>
      </c>
      <c r="Z38" s="185" t="s">
        <v>32</v>
      </c>
      <c r="AA38" s="188"/>
      <c r="AB38" s="189"/>
      <c r="AC38" s="189"/>
      <c r="AD38" s="586" t="s">
        <v>267</v>
      </c>
    </row>
    <row r="39" spans="1:30" s="122" customFormat="1">
      <c r="A39" s="185" t="s">
        <v>33</v>
      </c>
      <c r="B39" s="852"/>
      <c r="C39" s="852"/>
      <c r="D39" s="852"/>
      <c r="E39" s="584"/>
      <c r="F39" s="185" t="s">
        <v>33</v>
      </c>
      <c r="G39" s="855"/>
      <c r="H39" s="852"/>
      <c r="I39" s="852"/>
      <c r="J39" s="622"/>
      <c r="K39" s="634" t="s">
        <v>33</v>
      </c>
      <c r="L39" s="852"/>
      <c r="M39" s="852"/>
      <c r="N39" s="852"/>
      <c r="O39" s="582"/>
      <c r="P39" s="185" t="s">
        <v>33</v>
      </c>
      <c r="Q39" s="855"/>
      <c r="R39" s="852"/>
      <c r="S39" s="852"/>
      <c r="T39" s="580"/>
      <c r="U39" s="185" t="s">
        <v>33</v>
      </c>
      <c r="V39" s="188"/>
      <c r="W39" s="189"/>
      <c r="X39" s="189"/>
      <c r="Y39" s="585" t="s">
        <v>267</v>
      </c>
      <c r="Z39" s="185" t="s">
        <v>33</v>
      </c>
      <c r="AA39" s="188"/>
      <c r="AB39" s="189"/>
      <c r="AC39" s="189"/>
      <c r="AD39" s="586" t="s">
        <v>267</v>
      </c>
    </row>
    <row r="40" spans="1:30" s="122" customFormat="1">
      <c r="A40" s="185" t="s">
        <v>34</v>
      </c>
      <c r="B40" s="852">
        <v>5</v>
      </c>
      <c r="C40" s="852">
        <v>41</v>
      </c>
      <c r="D40" s="852">
        <v>70</v>
      </c>
      <c r="E40" s="584">
        <f t="shared" si="0"/>
        <v>0.58571428571428574</v>
      </c>
      <c r="F40" s="185" t="s">
        <v>34</v>
      </c>
      <c r="G40" s="855"/>
      <c r="H40" s="852"/>
      <c r="I40" s="852"/>
      <c r="J40" s="622"/>
      <c r="K40" s="634" t="s">
        <v>34</v>
      </c>
      <c r="L40" s="852"/>
      <c r="M40" s="852"/>
      <c r="N40" s="852"/>
      <c r="O40" s="582"/>
      <c r="P40" s="185" t="s">
        <v>34</v>
      </c>
      <c r="Q40" s="855"/>
      <c r="R40" s="852"/>
      <c r="S40" s="852"/>
      <c r="T40" s="580"/>
      <c r="U40" s="185" t="s">
        <v>34</v>
      </c>
      <c r="V40" s="188">
        <v>5</v>
      </c>
      <c r="W40" s="189">
        <v>41</v>
      </c>
      <c r="X40" s="189">
        <v>70</v>
      </c>
      <c r="Y40" s="585">
        <f>W40/X40</f>
        <v>0.58571428571428574</v>
      </c>
      <c r="Z40" s="185" t="s">
        <v>34</v>
      </c>
      <c r="AA40" s="188"/>
      <c r="AB40" s="189"/>
      <c r="AC40" s="189"/>
      <c r="AD40" s="586" t="s">
        <v>267</v>
      </c>
    </row>
    <row r="41" spans="1:30" s="122" customFormat="1">
      <c r="A41" s="185" t="s">
        <v>35</v>
      </c>
      <c r="B41" s="852">
        <v>9</v>
      </c>
      <c r="C41" s="852">
        <v>132</v>
      </c>
      <c r="D41" s="852">
        <v>192</v>
      </c>
      <c r="E41" s="584">
        <f t="shared" si="0"/>
        <v>0.6875</v>
      </c>
      <c r="F41" s="185" t="s">
        <v>35</v>
      </c>
      <c r="G41" s="855"/>
      <c r="H41" s="852"/>
      <c r="I41" s="852"/>
      <c r="J41" s="622"/>
      <c r="K41" s="634" t="s">
        <v>35</v>
      </c>
      <c r="L41" s="852">
        <v>6</v>
      </c>
      <c r="M41" s="852">
        <v>80</v>
      </c>
      <c r="N41" s="852">
        <v>130</v>
      </c>
      <c r="O41" s="582">
        <f t="shared" si="1"/>
        <v>0.61538461538461542</v>
      </c>
      <c r="P41" s="185" t="s">
        <v>35</v>
      </c>
      <c r="Q41" s="855">
        <v>1</v>
      </c>
      <c r="R41" s="852">
        <v>18</v>
      </c>
      <c r="S41" s="852">
        <v>22</v>
      </c>
      <c r="T41" s="580">
        <f t="shared" si="2"/>
        <v>0.81818181818181823</v>
      </c>
      <c r="U41" s="185" t="s">
        <v>35</v>
      </c>
      <c r="V41" s="188">
        <v>1</v>
      </c>
      <c r="W41" s="189">
        <v>12</v>
      </c>
      <c r="X41" s="189">
        <v>20</v>
      </c>
      <c r="Y41" s="585">
        <f>W41/X41</f>
        <v>0.6</v>
      </c>
      <c r="Z41" s="185" t="s">
        <v>35</v>
      </c>
      <c r="AA41" s="188">
        <v>1</v>
      </c>
      <c r="AB41" s="189">
        <v>22</v>
      </c>
      <c r="AC41" s="189">
        <v>20</v>
      </c>
      <c r="AD41" s="586">
        <f t="shared" ref="AD41:AD42" si="6">AB41/AC41</f>
        <v>1.1000000000000001</v>
      </c>
    </row>
    <row r="42" spans="1:30" s="122" customFormat="1">
      <c r="A42" s="185" t="s">
        <v>36</v>
      </c>
      <c r="B42" s="852">
        <v>21</v>
      </c>
      <c r="C42" s="852">
        <v>297</v>
      </c>
      <c r="D42" s="852">
        <v>346</v>
      </c>
      <c r="E42" s="584">
        <f t="shared" si="0"/>
        <v>0.85838150289017345</v>
      </c>
      <c r="F42" s="185" t="s">
        <v>36</v>
      </c>
      <c r="G42" s="855"/>
      <c r="H42" s="852"/>
      <c r="I42" s="852"/>
      <c r="J42" s="622"/>
      <c r="K42" s="634" t="s">
        <v>36</v>
      </c>
      <c r="L42" s="852">
        <v>9</v>
      </c>
      <c r="M42" s="852">
        <v>120</v>
      </c>
      <c r="N42" s="852">
        <v>141</v>
      </c>
      <c r="O42" s="582">
        <f t="shared" si="1"/>
        <v>0.85106382978723405</v>
      </c>
      <c r="P42" s="185" t="s">
        <v>36</v>
      </c>
      <c r="Q42" s="855">
        <v>2</v>
      </c>
      <c r="R42" s="852">
        <v>15</v>
      </c>
      <c r="S42" s="852">
        <v>17</v>
      </c>
      <c r="T42" s="580">
        <f t="shared" si="2"/>
        <v>0.88235294117647056</v>
      </c>
      <c r="U42" s="185" t="s">
        <v>36</v>
      </c>
      <c r="V42" s="188"/>
      <c r="W42" s="189"/>
      <c r="X42" s="189"/>
      <c r="Y42" s="585" t="s">
        <v>267</v>
      </c>
      <c r="Z42" s="185" t="s">
        <v>36</v>
      </c>
      <c r="AA42" s="188">
        <v>10</v>
      </c>
      <c r="AB42" s="189">
        <v>162</v>
      </c>
      <c r="AC42" s="189">
        <v>188</v>
      </c>
      <c r="AD42" s="586">
        <f t="shared" si="6"/>
        <v>0.86170212765957444</v>
      </c>
    </row>
    <row r="43" spans="1:30" s="122" customFormat="1">
      <c r="A43" s="185" t="s">
        <v>37</v>
      </c>
      <c r="B43" s="852">
        <v>16</v>
      </c>
      <c r="C43" s="852">
        <v>229</v>
      </c>
      <c r="D43" s="852">
        <v>272</v>
      </c>
      <c r="E43" s="584">
        <f t="shared" si="0"/>
        <v>0.84191176470588236</v>
      </c>
      <c r="F43" s="185" t="s">
        <v>37</v>
      </c>
      <c r="G43" s="855"/>
      <c r="H43" s="852"/>
      <c r="I43" s="852"/>
      <c r="J43" s="622"/>
      <c r="K43" s="634" t="s">
        <v>37</v>
      </c>
      <c r="L43" s="852">
        <v>14</v>
      </c>
      <c r="M43" s="852">
        <v>195</v>
      </c>
      <c r="N43" s="852">
        <v>232</v>
      </c>
      <c r="O43" s="582">
        <f t="shared" si="1"/>
        <v>0.84051724137931039</v>
      </c>
      <c r="P43" s="185" t="s">
        <v>37</v>
      </c>
      <c r="Q43" s="855">
        <v>2</v>
      </c>
      <c r="R43" s="852">
        <v>34</v>
      </c>
      <c r="S43" s="852">
        <v>40</v>
      </c>
      <c r="T43" s="580">
        <f t="shared" si="2"/>
        <v>0.85</v>
      </c>
      <c r="U43" s="185" t="s">
        <v>37</v>
      </c>
      <c r="V43" s="188"/>
      <c r="W43" s="189"/>
      <c r="X43" s="189"/>
      <c r="Y43" s="585" t="s">
        <v>267</v>
      </c>
      <c r="Z43" s="185" t="s">
        <v>37</v>
      </c>
      <c r="AA43" s="188"/>
      <c r="AB43" s="189"/>
      <c r="AC43" s="189"/>
      <c r="AD43" s="586" t="s">
        <v>267</v>
      </c>
    </row>
    <row r="44" spans="1:30" s="122" customFormat="1">
      <c r="A44" s="185" t="s">
        <v>38</v>
      </c>
      <c r="B44" s="852">
        <v>2</v>
      </c>
      <c r="C44" s="852">
        <v>32</v>
      </c>
      <c r="D44" s="852">
        <v>48</v>
      </c>
      <c r="E44" s="584">
        <f t="shared" si="0"/>
        <v>0.66666666666666663</v>
      </c>
      <c r="F44" s="185" t="s">
        <v>38</v>
      </c>
      <c r="G44" s="855"/>
      <c r="H44" s="852"/>
      <c r="I44" s="852"/>
      <c r="J44" s="622"/>
      <c r="K44" s="634" t="s">
        <v>38</v>
      </c>
      <c r="L44" s="852">
        <v>2</v>
      </c>
      <c r="M44" s="852">
        <v>32</v>
      </c>
      <c r="N44" s="852">
        <v>48</v>
      </c>
      <c r="O44" s="582">
        <f t="shared" si="1"/>
        <v>0.66666666666666663</v>
      </c>
      <c r="P44" s="185" t="s">
        <v>38</v>
      </c>
      <c r="Q44" s="855"/>
      <c r="R44" s="852"/>
      <c r="S44" s="852"/>
      <c r="T44" s="580"/>
      <c r="U44" s="185" t="s">
        <v>38</v>
      </c>
      <c r="V44" s="188"/>
      <c r="W44" s="189"/>
      <c r="X44" s="189"/>
      <c r="Y44" s="585" t="s">
        <v>267</v>
      </c>
      <c r="Z44" s="185" t="s">
        <v>38</v>
      </c>
      <c r="AA44" s="188"/>
      <c r="AB44" s="189"/>
      <c r="AC44" s="189"/>
      <c r="AD44" s="586" t="s">
        <v>267</v>
      </c>
    </row>
    <row r="45" spans="1:30" s="122" customFormat="1">
      <c r="A45" s="185" t="s">
        <v>39</v>
      </c>
      <c r="B45" s="852"/>
      <c r="C45" s="852"/>
      <c r="D45" s="852"/>
      <c r="E45" s="584"/>
      <c r="F45" s="185" t="s">
        <v>39</v>
      </c>
      <c r="G45" s="855"/>
      <c r="H45" s="852"/>
      <c r="I45" s="852"/>
      <c r="J45" s="622"/>
      <c r="K45" s="634" t="s">
        <v>39</v>
      </c>
      <c r="L45" s="852"/>
      <c r="M45" s="852"/>
      <c r="N45" s="852"/>
      <c r="O45" s="582"/>
      <c r="P45" s="185" t="s">
        <v>39</v>
      </c>
      <c r="Q45" s="855"/>
      <c r="R45" s="852"/>
      <c r="S45" s="852"/>
      <c r="T45" s="580"/>
      <c r="U45" s="185" t="s">
        <v>39</v>
      </c>
      <c r="V45" s="188"/>
      <c r="W45" s="189"/>
      <c r="X45" s="189"/>
      <c r="Y45" s="585" t="s">
        <v>267</v>
      </c>
      <c r="Z45" s="185" t="s">
        <v>39</v>
      </c>
      <c r="AA45" s="188"/>
      <c r="AB45" s="189"/>
      <c r="AC45" s="189"/>
      <c r="AD45" s="586" t="s">
        <v>267</v>
      </c>
    </row>
    <row r="46" spans="1:30" s="122" customFormat="1">
      <c r="A46" s="185" t="s">
        <v>40</v>
      </c>
      <c r="B46" s="852"/>
      <c r="C46" s="852"/>
      <c r="D46" s="852"/>
      <c r="E46" s="584"/>
      <c r="F46" s="185" t="s">
        <v>40</v>
      </c>
      <c r="G46" s="855"/>
      <c r="H46" s="852"/>
      <c r="I46" s="852"/>
      <c r="J46" s="622"/>
      <c r="K46" s="634" t="s">
        <v>40</v>
      </c>
      <c r="L46" s="852"/>
      <c r="M46" s="852"/>
      <c r="N46" s="852"/>
      <c r="O46" s="582"/>
      <c r="P46" s="185" t="s">
        <v>40</v>
      </c>
      <c r="Q46" s="855"/>
      <c r="R46" s="852"/>
      <c r="S46" s="852"/>
      <c r="T46" s="580"/>
      <c r="U46" s="185" t="s">
        <v>40</v>
      </c>
      <c r="V46" s="188"/>
      <c r="W46" s="189"/>
      <c r="X46" s="189"/>
      <c r="Y46" s="585" t="s">
        <v>267</v>
      </c>
      <c r="Z46" s="185" t="s">
        <v>40</v>
      </c>
      <c r="AA46" s="188"/>
      <c r="AB46" s="189"/>
      <c r="AC46" s="189"/>
      <c r="AD46" s="586" t="s">
        <v>267</v>
      </c>
    </row>
    <row r="47" spans="1:30" s="122" customFormat="1">
      <c r="A47" s="185" t="s">
        <v>41</v>
      </c>
      <c r="B47" s="852"/>
      <c r="C47" s="852"/>
      <c r="D47" s="852"/>
      <c r="E47" s="584"/>
      <c r="F47" s="185" t="s">
        <v>41</v>
      </c>
      <c r="G47" s="855"/>
      <c r="H47" s="852"/>
      <c r="I47" s="852"/>
      <c r="J47" s="622"/>
      <c r="K47" s="634" t="s">
        <v>41</v>
      </c>
      <c r="L47" s="852"/>
      <c r="M47" s="852"/>
      <c r="N47" s="852"/>
      <c r="O47" s="582"/>
      <c r="P47" s="185" t="s">
        <v>41</v>
      </c>
      <c r="Q47" s="855"/>
      <c r="R47" s="852"/>
      <c r="S47" s="852"/>
      <c r="T47" s="580"/>
      <c r="U47" s="185" t="s">
        <v>41</v>
      </c>
      <c r="V47" s="188"/>
      <c r="W47" s="189"/>
      <c r="X47" s="189"/>
      <c r="Y47" s="585" t="s">
        <v>267</v>
      </c>
      <c r="Z47" s="185" t="s">
        <v>41</v>
      </c>
      <c r="AA47" s="188"/>
      <c r="AB47" s="189"/>
      <c r="AC47" s="189"/>
      <c r="AD47" s="586" t="s">
        <v>267</v>
      </c>
    </row>
    <row r="48" spans="1:30" s="122" customFormat="1">
      <c r="A48" s="185" t="s">
        <v>43</v>
      </c>
      <c r="B48" s="852">
        <v>15</v>
      </c>
      <c r="C48" s="852">
        <v>232</v>
      </c>
      <c r="D48" s="852">
        <v>288</v>
      </c>
      <c r="E48" s="584">
        <f t="shared" si="0"/>
        <v>0.80555555555555558</v>
      </c>
      <c r="F48" s="185" t="s">
        <v>43</v>
      </c>
      <c r="G48" s="855"/>
      <c r="H48" s="852"/>
      <c r="I48" s="852"/>
      <c r="J48" s="622"/>
      <c r="K48" s="634" t="s">
        <v>43</v>
      </c>
      <c r="L48" s="852">
        <v>1</v>
      </c>
      <c r="M48" s="852">
        <v>20</v>
      </c>
      <c r="N48" s="852">
        <v>20</v>
      </c>
      <c r="O48" s="582">
        <f t="shared" si="1"/>
        <v>1</v>
      </c>
      <c r="P48" s="185" t="s">
        <v>43</v>
      </c>
      <c r="Q48" s="855">
        <v>1</v>
      </c>
      <c r="R48" s="852">
        <v>12</v>
      </c>
      <c r="S48" s="852">
        <v>18</v>
      </c>
      <c r="T48" s="580">
        <f t="shared" si="2"/>
        <v>0.66666666666666663</v>
      </c>
      <c r="U48" s="185" t="s">
        <v>43</v>
      </c>
      <c r="V48" s="188">
        <v>13</v>
      </c>
      <c r="W48" s="189">
        <v>200</v>
      </c>
      <c r="X48" s="189">
        <v>250</v>
      </c>
      <c r="Y48" s="585">
        <f>W48/X48</f>
        <v>0.8</v>
      </c>
      <c r="Z48" s="185" t="s">
        <v>43</v>
      </c>
      <c r="AA48" s="188"/>
      <c r="AB48" s="189"/>
      <c r="AC48" s="189"/>
      <c r="AD48" s="586"/>
    </row>
    <row r="49" spans="1:30" s="122" customFormat="1">
      <c r="A49" s="185" t="s">
        <v>44</v>
      </c>
      <c r="B49" s="852">
        <v>10</v>
      </c>
      <c r="C49" s="852">
        <v>173</v>
      </c>
      <c r="D49" s="852">
        <v>250</v>
      </c>
      <c r="E49" s="584">
        <f t="shared" si="0"/>
        <v>0.69199999999999995</v>
      </c>
      <c r="F49" s="185" t="s">
        <v>44</v>
      </c>
      <c r="G49" s="855">
        <v>1</v>
      </c>
      <c r="H49" s="852">
        <v>5</v>
      </c>
      <c r="I49" s="852">
        <v>25</v>
      </c>
      <c r="J49" s="622">
        <f t="shared" si="3"/>
        <v>0.2</v>
      </c>
      <c r="K49" s="634" t="s">
        <v>44</v>
      </c>
      <c r="L49" s="852">
        <v>6</v>
      </c>
      <c r="M49" s="852">
        <v>119</v>
      </c>
      <c r="N49" s="852">
        <v>150</v>
      </c>
      <c r="O49" s="582">
        <f t="shared" si="1"/>
        <v>0.79333333333333333</v>
      </c>
      <c r="P49" s="185" t="s">
        <v>44</v>
      </c>
      <c r="Q49" s="855">
        <v>3</v>
      </c>
      <c r="R49" s="852">
        <v>49</v>
      </c>
      <c r="S49" s="852">
        <v>75</v>
      </c>
      <c r="T49" s="580">
        <f t="shared" si="2"/>
        <v>0.65333333333333332</v>
      </c>
      <c r="U49" s="185" t="s">
        <v>44</v>
      </c>
      <c r="V49" s="188"/>
      <c r="W49" s="189"/>
      <c r="X49" s="189"/>
      <c r="Y49" s="585"/>
      <c r="Z49" s="185" t="s">
        <v>44</v>
      </c>
      <c r="AA49" s="188"/>
      <c r="AB49" s="189"/>
      <c r="AC49" s="189"/>
      <c r="AD49" s="586" t="s">
        <v>267</v>
      </c>
    </row>
    <row r="50" spans="1:30" s="122" customFormat="1">
      <c r="A50" s="185" t="s">
        <v>45</v>
      </c>
      <c r="B50" s="852">
        <v>20</v>
      </c>
      <c r="C50" s="852">
        <v>338</v>
      </c>
      <c r="D50" s="852">
        <v>525</v>
      </c>
      <c r="E50" s="584">
        <f t="shared" si="0"/>
        <v>0.64380952380952383</v>
      </c>
      <c r="F50" s="185" t="s">
        <v>45</v>
      </c>
      <c r="G50" s="855">
        <v>2</v>
      </c>
      <c r="H50" s="852">
        <v>35</v>
      </c>
      <c r="I50" s="852">
        <v>49</v>
      </c>
      <c r="J50" s="622">
        <f t="shared" si="3"/>
        <v>0.7142857142857143</v>
      </c>
      <c r="K50" s="634" t="s">
        <v>45</v>
      </c>
      <c r="L50" s="852">
        <v>14</v>
      </c>
      <c r="M50" s="852">
        <v>224</v>
      </c>
      <c r="N50" s="852">
        <v>376</v>
      </c>
      <c r="O50" s="582">
        <f t="shared" si="1"/>
        <v>0.5957446808510638</v>
      </c>
      <c r="P50" s="185" t="s">
        <v>45</v>
      </c>
      <c r="Q50" s="855">
        <v>3</v>
      </c>
      <c r="R50" s="852">
        <v>55</v>
      </c>
      <c r="S50" s="852">
        <v>72</v>
      </c>
      <c r="T50" s="580">
        <f t="shared" si="2"/>
        <v>0.76388888888888884</v>
      </c>
      <c r="U50" s="185" t="s">
        <v>45</v>
      </c>
      <c r="V50" s="188">
        <v>1</v>
      </c>
      <c r="W50" s="189">
        <v>24</v>
      </c>
      <c r="X50" s="189">
        <v>28</v>
      </c>
      <c r="Y50" s="585">
        <f>W50/X50</f>
        <v>0.8571428571428571</v>
      </c>
      <c r="Z50" s="185" t="s">
        <v>45</v>
      </c>
      <c r="AA50" s="188"/>
      <c r="AB50" s="189"/>
      <c r="AC50" s="189"/>
      <c r="AD50" s="586" t="s">
        <v>267</v>
      </c>
    </row>
    <row r="51" spans="1:30" s="122" customFormat="1">
      <c r="A51" s="185" t="s">
        <v>46</v>
      </c>
      <c r="B51" s="852">
        <v>11</v>
      </c>
      <c r="C51" s="852">
        <v>222</v>
      </c>
      <c r="D51" s="852">
        <v>300</v>
      </c>
      <c r="E51" s="584">
        <f t="shared" si="0"/>
        <v>0.74</v>
      </c>
      <c r="F51" s="185" t="s">
        <v>46</v>
      </c>
      <c r="G51" s="855"/>
      <c r="H51" s="852"/>
      <c r="I51" s="852"/>
      <c r="J51" s="622"/>
      <c r="K51" s="634" t="s">
        <v>46</v>
      </c>
      <c r="L51" s="852">
        <v>11</v>
      </c>
      <c r="M51" s="852">
        <v>222</v>
      </c>
      <c r="N51" s="852">
        <v>300</v>
      </c>
      <c r="O51" s="582">
        <f t="shared" si="1"/>
        <v>0.74</v>
      </c>
      <c r="P51" s="185" t="s">
        <v>46</v>
      </c>
      <c r="Q51" s="855"/>
      <c r="R51" s="852"/>
      <c r="S51" s="852"/>
      <c r="T51" s="580"/>
      <c r="U51" s="185" t="s">
        <v>46</v>
      </c>
      <c r="V51" s="188"/>
      <c r="W51" s="189"/>
      <c r="X51" s="189"/>
      <c r="Y51" s="585" t="s">
        <v>267</v>
      </c>
      <c r="Z51" s="185" t="s">
        <v>46</v>
      </c>
      <c r="AA51" s="188"/>
      <c r="AB51" s="189"/>
      <c r="AC51" s="189"/>
      <c r="AD51" s="586" t="s">
        <v>267</v>
      </c>
    </row>
    <row r="52" spans="1:30" s="122" customFormat="1">
      <c r="A52" s="185" t="s">
        <v>47</v>
      </c>
      <c r="B52" s="852">
        <v>8</v>
      </c>
      <c r="C52" s="852">
        <v>85</v>
      </c>
      <c r="D52" s="852">
        <v>74</v>
      </c>
      <c r="E52" s="584">
        <f t="shared" si="0"/>
        <v>1.1486486486486487</v>
      </c>
      <c r="F52" s="185" t="s">
        <v>47</v>
      </c>
      <c r="G52" s="855">
        <v>5</v>
      </c>
      <c r="H52" s="852">
        <v>60</v>
      </c>
      <c r="I52" s="852">
        <v>50</v>
      </c>
      <c r="J52" s="622">
        <f t="shared" si="3"/>
        <v>1.2</v>
      </c>
      <c r="K52" s="634" t="s">
        <v>47</v>
      </c>
      <c r="L52" s="852"/>
      <c r="M52" s="852"/>
      <c r="N52" s="852"/>
      <c r="O52" s="582"/>
      <c r="P52" s="185" t="s">
        <v>47</v>
      </c>
      <c r="Q52" s="855">
        <v>3</v>
      </c>
      <c r="R52" s="852">
        <v>25</v>
      </c>
      <c r="S52" s="852">
        <v>24</v>
      </c>
      <c r="T52" s="580">
        <f t="shared" si="2"/>
        <v>1.0416666666666667</v>
      </c>
      <c r="U52" s="185" t="s">
        <v>47</v>
      </c>
      <c r="V52" s="188"/>
      <c r="W52" s="189"/>
      <c r="X52" s="189"/>
      <c r="Y52" s="585" t="s">
        <v>267</v>
      </c>
      <c r="Z52" s="185" t="s">
        <v>47</v>
      </c>
      <c r="AA52" s="188"/>
      <c r="AB52" s="189"/>
      <c r="AC52" s="189"/>
      <c r="AD52" s="586" t="s">
        <v>267</v>
      </c>
    </row>
    <row r="53" spans="1:30" s="122" customFormat="1">
      <c r="A53" s="185" t="s">
        <v>49</v>
      </c>
      <c r="B53" s="852">
        <v>6</v>
      </c>
      <c r="C53" s="852">
        <v>101</v>
      </c>
      <c r="D53" s="852">
        <v>111</v>
      </c>
      <c r="E53" s="584">
        <f t="shared" si="0"/>
        <v>0.90990990990990994</v>
      </c>
      <c r="F53" s="185" t="s">
        <v>49</v>
      </c>
      <c r="G53" s="855"/>
      <c r="H53" s="852"/>
      <c r="I53" s="852"/>
      <c r="J53" s="622"/>
      <c r="K53" s="634" t="s">
        <v>49</v>
      </c>
      <c r="L53" s="852">
        <v>6</v>
      </c>
      <c r="M53" s="852">
        <v>101</v>
      </c>
      <c r="N53" s="852">
        <v>111</v>
      </c>
      <c r="O53" s="582">
        <f t="shared" si="1"/>
        <v>0.90990990990990994</v>
      </c>
      <c r="P53" s="185" t="s">
        <v>49</v>
      </c>
      <c r="Q53" s="855"/>
      <c r="R53" s="852"/>
      <c r="S53" s="852"/>
      <c r="T53" s="580"/>
      <c r="U53" s="185" t="s">
        <v>49</v>
      </c>
      <c r="V53" s="188"/>
      <c r="W53" s="189"/>
      <c r="X53" s="189"/>
      <c r="Y53" s="585" t="s">
        <v>267</v>
      </c>
      <c r="Z53" s="185" t="s">
        <v>49</v>
      </c>
      <c r="AA53" s="188"/>
      <c r="AB53" s="189"/>
      <c r="AC53" s="189"/>
      <c r="AD53" s="586" t="s">
        <v>267</v>
      </c>
    </row>
    <row r="54" spans="1:30" s="122" customFormat="1">
      <c r="A54" s="185" t="s">
        <v>50</v>
      </c>
      <c r="B54" s="852">
        <v>7</v>
      </c>
      <c r="C54" s="852">
        <v>122</v>
      </c>
      <c r="D54" s="852">
        <v>154</v>
      </c>
      <c r="E54" s="584">
        <f t="shared" si="0"/>
        <v>0.79220779220779225</v>
      </c>
      <c r="F54" s="185" t="s">
        <v>50</v>
      </c>
      <c r="G54" s="855">
        <v>1</v>
      </c>
      <c r="H54" s="852">
        <v>14</v>
      </c>
      <c r="I54" s="852">
        <v>22</v>
      </c>
      <c r="J54" s="622">
        <f t="shared" si="3"/>
        <v>0.63636363636363635</v>
      </c>
      <c r="K54" s="634" t="s">
        <v>50</v>
      </c>
      <c r="L54" s="852">
        <v>2</v>
      </c>
      <c r="M54" s="852">
        <v>38</v>
      </c>
      <c r="N54" s="852">
        <v>44</v>
      </c>
      <c r="O54" s="582">
        <f t="shared" si="1"/>
        <v>0.86363636363636365</v>
      </c>
      <c r="P54" s="185" t="s">
        <v>50</v>
      </c>
      <c r="Q54" s="855">
        <v>4</v>
      </c>
      <c r="R54" s="852">
        <v>70</v>
      </c>
      <c r="S54" s="852">
        <v>88</v>
      </c>
      <c r="T54" s="580">
        <f t="shared" si="2"/>
        <v>0.79545454545454541</v>
      </c>
      <c r="U54" s="185" t="s">
        <v>50</v>
      </c>
      <c r="V54" s="188"/>
      <c r="W54" s="189"/>
      <c r="X54" s="189"/>
      <c r="Y54" s="585"/>
      <c r="Z54" s="185" t="s">
        <v>50</v>
      </c>
      <c r="AA54" s="188"/>
      <c r="AB54" s="189"/>
      <c r="AC54" s="189"/>
      <c r="AD54" s="586"/>
    </row>
    <row r="55" spans="1:30" s="122" customFormat="1">
      <c r="A55" s="185" t="s">
        <v>51</v>
      </c>
      <c r="B55" s="852">
        <v>2</v>
      </c>
      <c r="C55" s="852">
        <v>49</v>
      </c>
      <c r="D55" s="852">
        <v>48</v>
      </c>
      <c r="E55" s="584">
        <f t="shared" si="0"/>
        <v>1.0208333333333333</v>
      </c>
      <c r="F55" s="185" t="s">
        <v>51</v>
      </c>
      <c r="G55" s="855"/>
      <c r="H55" s="852"/>
      <c r="I55" s="852"/>
      <c r="J55" s="622"/>
      <c r="K55" s="634" t="s">
        <v>51</v>
      </c>
      <c r="L55" s="852">
        <v>2</v>
      </c>
      <c r="M55" s="852">
        <v>49</v>
      </c>
      <c r="N55" s="852">
        <v>48</v>
      </c>
      <c r="O55" s="582">
        <f t="shared" si="1"/>
        <v>1.0208333333333333</v>
      </c>
      <c r="P55" s="185" t="s">
        <v>51</v>
      </c>
      <c r="Q55" s="855"/>
      <c r="R55" s="852"/>
      <c r="S55" s="852"/>
      <c r="T55" s="580"/>
      <c r="U55" s="185" t="s">
        <v>51</v>
      </c>
      <c r="V55" s="188"/>
      <c r="W55" s="189"/>
      <c r="X55" s="189"/>
      <c r="Y55" s="585" t="s">
        <v>267</v>
      </c>
      <c r="Z55" s="185" t="s">
        <v>51</v>
      </c>
      <c r="AA55" s="188"/>
      <c r="AB55" s="189"/>
      <c r="AC55" s="189"/>
      <c r="AD55" s="586" t="s">
        <v>267</v>
      </c>
    </row>
    <row r="56" spans="1:30" s="122" customFormat="1">
      <c r="A56" s="185" t="s">
        <v>52</v>
      </c>
      <c r="B56" s="852">
        <v>2</v>
      </c>
      <c r="C56" s="852">
        <v>36</v>
      </c>
      <c r="D56" s="852">
        <v>42</v>
      </c>
      <c r="E56" s="584">
        <f t="shared" si="0"/>
        <v>0.8571428571428571</v>
      </c>
      <c r="F56" s="185" t="s">
        <v>52</v>
      </c>
      <c r="G56" s="855"/>
      <c r="H56" s="852"/>
      <c r="I56" s="852"/>
      <c r="J56" s="622"/>
      <c r="K56" s="634" t="s">
        <v>52</v>
      </c>
      <c r="L56" s="852">
        <v>2</v>
      </c>
      <c r="M56" s="852">
        <v>36</v>
      </c>
      <c r="N56" s="852">
        <v>42</v>
      </c>
      <c r="O56" s="582">
        <f t="shared" si="1"/>
        <v>0.8571428571428571</v>
      </c>
      <c r="P56" s="185" t="s">
        <v>52</v>
      </c>
      <c r="Q56" s="855"/>
      <c r="R56" s="852"/>
      <c r="S56" s="852"/>
      <c r="T56" s="580"/>
      <c r="U56" s="185" t="s">
        <v>52</v>
      </c>
      <c r="V56" s="188"/>
      <c r="W56" s="189"/>
      <c r="X56" s="189"/>
      <c r="Y56" s="585" t="s">
        <v>267</v>
      </c>
      <c r="Z56" s="185" t="s">
        <v>52</v>
      </c>
      <c r="AA56" s="188"/>
      <c r="AB56" s="189"/>
      <c r="AC56" s="189"/>
      <c r="AD56" s="586"/>
    </row>
    <row r="57" spans="1:30" s="122" customFormat="1">
      <c r="A57" s="185" t="s">
        <v>53</v>
      </c>
      <c r="B57" s="852">
        <v>1</v>
      </c>
      <c r="C57" s="852">
        <v>11</v>
      </c>
      <c r="D57" s="852">
        <v>22</v>
      </c>
      <c r="E57" s="584">
        <f t="shared" si="0"/>
        <v>0.5</v>
      </c>
      <c r="F57" s="185" t="s">
        <v>53</v>
      </c>
      <c r="G57" s="855"/>
      <c r="H57" s="852"/>
      <c r="I57" s="852"/>
      <c r="J57" s="622"/>
      <c r="K57" s="634" t="s">
        <v>53</v>
      </c>
      <c r="L57" s="852">
        <v>1</v>
      </c>
      <c r="M57" s="852">
        <v>11</v>
      </c>
      <c r="N57" s="852">
        <v>22</v>
      </c>
      <c r="O57" s="582">
        <f t="shared" si="1"/>
        <v>0.5</v>
      </c>
      <c r="P57" s="185" t="s">
        <v>53</v>
      </c>
      <c r="Q57" s="855"/>
      <c r="R57" s="852"/>
      <c r="S57" s="852"/>
      <c r="T57" s="580"/>
      <c r="U57" s="185" t="s">
        <v>53</v>
      </c>
      <c r="V57" s="188"/>
      <c r="W57" s="189"/>
      <c r="X57" s="189"/>
      <c r="Y57" s="585" t="s">
        <v>267</v>
      </c>
      <c r="Z57" s="185" t="s">
        <v>53</v>
      </c>
      <c r="AA57" s="188"/>
      <c r="AB57" s="189"/>
      <c r="AC57" s="189"/>
      <c r="AD57" s="586" t="s">
        <v>267</v>
      </c>
    </row>
    <row r="58" spans="1:30" s="122" customFormat="1">
      <c r="A58" s="185" t="s">
        <v>54</v>
      </c>
      <c r="B58" s="852">
        <v>2</v>
      </c>
      <c r="C58" s="852">
        <v>42</v>
      </c>
      <c r="D58" s="852">
        <v>44</v>
      </c>
      <c r="E58" s="584">
        <f t="shared" si="0"/>
        <v>0.95454545454545459</v>
      </c>
      <c r="F58" s="185" t="s">
        <v>54</v>
      </c>
      <c r="G58" s="855"/>
      <c r="H58" s="852"/>
      <c r="I58" s="852"/>
      <c r="J58" s="622"/>
      <c r="K58" s="634" t="s">
        <v>54</v>
      </c>
      <c r="L58" s="852">
        <v>2</v>
      </c>
      <c r="M58" s="852">
        <v>42</v>
      </c>
      <c r="N58" s="852">
        <v>44</v>
      </c>
      <c r="O58" s="582">
        <f t="shared" si="1"/>
        <v>0.95454545454545459</v>
      </c>
      <c r="P58" s="185" t="s">
        <v>54</v>
      </c>
      <c r="Q58" s="855"/>
      <c r="R58" s="852"/>
      <c r="S58" s="852"/>
      <c r="T58" s="580"/>
      <c r="U58" s="185" t="s">
        <v>54</v>
      </c>
      <c r="V58" s="188"/>
      <c r="W58" s="189"/>
      <c r="X58" s="189"/>
      <c r="Y58" s="585" t="s">
        <v>267</v>
      </c>
      <c r="Z58" s="185" t="s">
        <v>54</v>
      </c>
      <c r="AA58" s="188"/>
      <c r="AB58" s="189"/>
      <c r="AC58" s="189"/>
      <c r="AD58" s="586" t="s">
        <v>267</v>
      </c>
    </row>
    <row r="59" spans="1:30" s="122" customFormat="1">
      <c r="A59" s="185" t="s">
        <v>56</v>
      </c>
      <c r="B59" s="852">
        <v>15</v>
      </c>
      <c r="C59" s="852">
        <v>227</v>
      </c>
      <c r="D59" s="852">
        <v>376</v>
      </c>
      <c r="E59" s="584">
        <f t="shared" si="0"/>
        <v>0.60372340425531912</v>
      </c>
      <c r="F59" s="185" t="s">
        <v>56</v>
      </c>
      <c r="G59" s="855">
        <v>6</v>
      </c>
      <c r="H59" s="852">
        <v>87</v>
      </c>
      <c r="I59" s="852">
        <v>156</v>
      </c>
      <c r="J59" s="622">
        <f t="shared" si="3"/>
        <v>0.55769230769230771</v>
      </c>
      <c r="K59" s="634" t="s">
        <v>56</v>
      </c>
      <c r="L59" s="852">
        <v>1</v>
      </c>
      <c r="M59" s="852">
        <v>9</v>
      </c>
      <c r="N59" s="852">
        <v>20</v>
      </c>
      <c r="O59" s="582">
        <f t="shared" si="1"/>
        <v>0.45</v>
      </c>
      <c r="P59" s="185" t="s">
        <v>56</v>
      </c>
      <c r="Q59" s="855">
        <v>8</v>
      </c>
      <c r="R59" s="852">
        <v>131</v>
      </c>
      <c r="S59" s="852">
        <v>200</v>
      </c>
      <c r="T59" s="580">
        <f t="shared" si="2"/>
        <v>0.65500000000000003</v>
      </c>
      <c r="U59" s="185" t="s">
        <v>56</v>
      </c>
      <c r="V59" s="188"/>
      <c r="W59" s="189"/>
      <c r="X59" s="189"/>
      <c r="Y59" s="585" t="s">
        <v>267</v>
      </c>
      <c r="Z59" s="185" t="s">
        <v>56</v>
      </c>
      <c r="AA59" s="188"/>
      <c r="AB59" s="189"/>
      <c r="AC59" s="189"/>
      <c r="AD59" s="586" t="s">
        <v>267</v>
      </c>
    </row>
    <row r="60" spans="1:30" s="122" customFormat="1">
      <c r="A60" s="185" t="s">
        <v>58</v>
      </c>
      <c r="B60" s="852">
        <v>2</v>
      </c>
      <c r="C60" s="852">
        <v>28</v>
      </c>
      <c r="D60" s="852">
        <v>50</v>
      </c>
      <c r="E60" s="584">
        <f t="shared" si="0"/>
        <v>0.56000000000000005</v>
      </c>
      <c r="F60" s="185" t="s">
        <v>58</v>
      </c>
      <c r="G60" s="855"/>
      <c r="H60" s="852"/>
      <c r="I60" s="852"/>
      <c r="J60" s="622"/>
      <c r="K60" s="634" t="s">
        <v>58</v>
      </c>
      <c r="L60" s="852">
        <v>1</v>
      </c>
      <c r="M60" s="852">
        <v>15</v>
      </c>
      <c r="N60" s="852">
        <v>25</v>
      </c>
      <c r="O60" s="582">
        <f t="shared" si="1"/>
        <v>0.6</v>
      </c>
      <c r="P60" s="185" t="s">
        <v>58</v>
      </c>
      <c r="Q60" s="855">
        <v>1</v>
      </c>
      <c r="R60" s="852">
        <v>13</v>
      </c>
      <c r="S60" s="852">
        <v>25</v>
      </c>
      <c r="T60" s="580">
        <f t="shared" si="2"/>
        <v>0.52</v>
      </c>
      <c r="U60" s="185" t="s">
        <v>58</v>
      </c>
      <c r="V60" s="188"/>
      <c r="W60" s="189"/>
      <c r="X60" s="189"/>
      <c r="Y60" s="585" t="s">
        <v>267</v>
      </c>
      <c r="Z60" s="185" t="s">
        <v>58</v>
      </c>
      <c r="AA60" s="188"/>
      <c r="AB60" s="189"/>
      <c r="AC60" s="189"/>
      <c r="AD60" s="586" t="s">
        <v>267</v>
      </c>
    </row>
    <row r="61" spans="1:30" s="122" customFormat="1">
      <c r="A61" s="185" t="s">
        <v>59</v>
      </c>
      <c r="B61" s="852">
        <v>9</v>
      </c>
      <c r="C61" s="852">
        <v>145</v>
      </c>
      <c r="D61" s="852">
        <v>164</v>
      </c>
      <c r="E61" s="584">
        <f t="shared" si="0"/>
        <v>0.88414634146341464</v>
      </c>
      <c r="F61" s="185" t="s">
        <v>59</v>
      </c>
      <c r="G61" s="855">
        <v>9</v>
      </c>
      <c r="H61" s="852">
        <v>145</v>
      </c>
      <c r="I61" s="852">
        <v>164</v>
      </c>
      <c r="J61" s="622">
        <f t="shared" si="3"/>
        <v>0.88414634146341464</v>
      </c>
      <c r="K61" s="634" t="s">
        <v>59</v>
      </c>
      <c r="L61" s="852"/>
      <c r="M61" s="852"/>
      <c r="N61" s="852"/>
      <c r="O61" s="582"/>
      <c r="P61" s="185" t="s">
        <v>59</v>
      </c>
      <c r="Q61" s="855"/>
      <c r="R61" s="852"/>
      <c r="S61" s="852"/>
      <c r="T61" s="580"/>
      <c r="U61" s="185" t="s">
        <v>59</v>
      </c>
      <c r="V61" s="188"/>
      <c r="W61" s="189"/>
      <c r="X61" s="189"/>
      <c r="Y61" s="585" t="s">
        <v>267</v>
      </c>
      <c r="Z61" s="185" t="s">
        <v>59</v>
      </c>
      <c r="AA61" s="188"/>
      <c r="AB61" s="189"/>
      <c r="AC61" s="189"/>
      <c r="AD61" s="586" t="s">
        <v>267</v>
      </c>
    </row>
    <row r="62" spans="1:30" s="122" customFormat="1">
      <c r="A62" s="185" t="s">
        <v>60</v>
      </c>
      <c r="B62" s="852">
        <v>155</v>
      </c>
      <c r="C62" s="852">
        <v>3196</v>
      </c>
      <c r="D62" s="852">
        <v>4073</v>
      </c>
      <c r="E62" s="584">
        <f t="shared" si="0"/>
        <v>0.78467959734839188</v>
      </c>
      <c r="F62" s="185" t="s">
        <v>60</v>
      </c>
      <c r="G62" s="855">
        <v>37</v>
      </c>
      <c r="H62" s="852">
        <v>652</v>
      </c>
      <c r="I62" s="852">
        <v>915</v>
      </c>
      <c r="J62" s="622">
        <f t="shared" si="3"/>
        <v>0.71256830601092891</v>
      </c>
      <c r="K62" s="634" t="s">
        <v>60</v>
      </c>
      <c r="L62" s="852">
        <v>64</v>
      </c>
      <c r="M62" s="852">
        <v>1405</v>
      </c>
      <c r="N62" s="852">
        <v>1730</v>
      </c>
      <c r="O62" s="582">
        <f t="shared" si="1"/>
        <v>0.81213872832369938</v>
      </c>
      <c r="P62" s="185" t="s">
        <v>60</v>
      </c>
      <c r="Q62" s="855">
        <v>54</v>
      </c>
      <c r="R62" s="852">
        <v>1139</v>
      </c>
      <c r="S62" s="852">
        <v>1428</v>
      </c>
      <c r="T62" s="580">
        <f t="shared" si="2"/>
        <v>0.79761904761904767</v>
      </c>
      <c r="U62" s="185" t="s">
        <v>60</v>
      </c>
      <c r="V62" s="188"/>
      <c r="W62" s="189"/>
      <c r="X62" s="189"/>
      <c r="Y62" s="585"/>
      <c r="Z62" s="185" t="s">
        <v>60</v>
      </c>
      <c r="AA62" s="188"/>
      <c r="AB62" s="189"/>
      <c r="AC62" s="189"/>
      <c r="AD62" s="586" t="s">
        <v>267</v>
      </c>
    </row>
    <row r="63" spans="1:30" s="122" customFormat="1">
      <c r="A63" s="185" t="s">
        <v>61</v>
      </c>
      <c r="B63" s="852">
        <v>5</v>
      </c>
      <c r="C63" s="852">
        <v>96</v>
      </c>
      <c r="D63" s="852">
        <v>141</v>
      </c>
      <c r="E63" s="584">
        <f t="shared" si="0"/>
        <v>0.68085106382978722</v>
      </c>
      <c r="F63" s="185" t="s">
        <v>61</v>
      </c>
      <c r="G63" s="855">
        <v>1</v>
      </c>
      <c r="H63" s="852">
        <v>20</v>
      </c>
      <c r="I63" s="852">
        <v>25</v>
      </c>
      <c r="J63" s="622">
        <f t="shared" si="3"/>
        <v>0.8</v>
      </c>
      <c r="K63" s="634" t="s">
        <v>61</v>
      </c>
      <c r="L63" s="852">
        <v>3</v>
      </c>
      <c r="M63" s="852">
        <v>60</v>
      </c>
      <c r="N63" s="852">
        <v>91</v>
      </c>
      <c r="O63" s="582">
        <f t="shared" si="1"/>
        <v>0.65934065934065933</v>
      </c>
      <c r="P63" s="185" t="s">
        <v>61</v>
      </c>
      <c r="Q63" s="855">
        <v>1</v>
      </c>
      <c r="R63" s="852">
        <v>16</v>
      </c>
      <c r="S63" s="852">
        <v>25</v>
      </c>
      <c r="T63" s="580">
        <f t="shared" si="2"/>
        <v>0.64</v>
      </c>
      <c r="U63" s="185" t="s">
        <v>61</v>
      </c>
      <c r="V63" s="188"/>
      <c r="W63" s="189"/>
      <c r="X63" s="189"/>
      <c r="Y63" s="585"/>
      <c r="Z63" s="185" t="s">
        <v>61</v>
      </c>
      <c r="AA63" s="188"/>
      <c r="AB63" s="189"/>
      <c r="AC63" s="189"/>
      <c r="AD63" s="586" t="s">
        <v>267</v>
      </c>
    </row>
    <row r="64" spans="1:30" s="122" customFormat="1">
      <c r="A64" s="185" t="s">
        <v>63</v>
      </c>
      <c r="B64" s="852">
        <v>18</v>
      </c>
      <c r="C64" s="852">
        <v>298</v>
      </c>
      <c r="D64" s="852">
        <v>403</v>
      </c>
      <c r="E64" s="584">
        <f t="shared" si="0"/>
        <v>0.73945409429280395</v>
      </c>
      <c r="F64" s="185" t="s">
        <v>63</v>
      </c>
      <c r="G64" s="855">
        <v>3</v>
      </c>
      <c r="H64" s="852">
        <v>52</v>
      </c>
      <c r="I64" s="852">
        <v>75</v>
      </c>
      <c r="J64" s="622">
        <f t="shared" si="3"/>
        <v>0.69333333333333336</v>
      </c>
      <c r="K64" s="634" t="s">
        <v>63</v>
      </c>
      <c r="L64" s="852">
        <v>14</v>
      </c>
      <c r="M64" s="852">
        <v>227</v>
      </c>
      <c r="N64" s="852">
        <v>306</v>
      </c>
      <c r="O64" s="582">
        <f t="shared" si="1"/>
        <v>0.74183006535947715</v>
      </c>
      <c r="P64" s="185" t="s">
        <v>63</v>
      </c>
      <c r="Q64" s="855">
        <v>1</v>
      </c>
      <c r="R64" s="852">
        <v>19</v>
      </c>
      <c r="S64" s="852">
        <v>22</v>
      </c>
      <c r="T64" s="580">
        <f t="shared" si="2"/>
        <v>0.86363636363636365</v>
      </c>
      <c r="U64" s="185" t="s">
        <v>63</v>
      </c>
      <c r="V64" s="188"/>
      <c r="W64" s="189"/>
      <c r="X64" s="189"/>
      <c r="Y64" s="585" t="s">
        <v>267</v>
      </c>
      <c r="Z64" s="185" t="s">
        <v>63</v>
      </c>
      <c r="AA64" s="188"/>
      <c r="AB64" s="189"/>
      <c r="AC64" s="189"/>
      <c r="AD64" s="586" t="s">
        <v>267</v>
      </c>
    </row>
    <row r="65" spans="1:30" s="122" customFormat="1">
      <c r="A65" s="185" t="s">
        <v>64</v>
      </c>
      <c r="B65" s="852">
        <v>2</v>
      </c>
      <c r="C65" s="852">
        <v>20</v>
      </c>
      <c r="D65" s="852">
        <v>24</v>
      </c>
      <c r="E65" s="584">
        <f t="shared" si="0"/>
        <v>0.83333333333333337</v>
      </c>
      <c r="F65" s="185" t="s">
        <v>64</v>
      </c>
      <c r="G65" s="855"/>
      <c r="H65" s="852"/>
      <c r="I65" s="852"/>
      <c r="J65" s="622"/>
      <c r="K65" s="634" t="s">
        <v>64</v>
      </c>
      <c r="L65" s="852"/>
      <c r="M65" s="852"/>
      <c r="N65" s="852"/>
      <c r="O65" s="582"/>
      <c r="P65" s="185" t="s">
        <v>64</v>
      </c>
      <c r="Q65" s="855">
        <v>2</v>
      </c>
      <c r="R65" s="852">
        <v>20</v>
      </c>
      <c r="S65" s="852">
        <v>24</v>
      </c>
      <c r="T65" s="580">
        <f t="shared" si="2"/>
        <v>0.83333333333333337</v>
      </c>
      <c r="U65" s="185" t="s">
        <v>64</v>
      </c>
      <c r="V65" s="188"/>
      <c r="W65" s="189"/>
      <c r="X65" s="189"/>
      <c r="Y65" s="585" t="s">
        <v>267</v>
      </c>
      <c r="Z65" s="185" t="s">
        <v>64</v>
      </c>
      <c r="AA65" s="188"/>
      <c r="AB65" s="189"/>
      <c r="AC65" s="189"/>
      <c r="AD65" s="586" t="s">
        <v>267</v>
      </c>
    </row>
    <row r="66" spans="1:30" s="122" customFormat="1">
      <c r="A66" s="185" t="s">
        <v>65</v>
      </c>
      <c r="B66" s="852">
        <v>16</v>
      </c>
      <c r="C66" s="852">
        <v>379</v>
      </c>
      <c r="D66" s="852">
        <v>425</v>
      </c>
      <c r="E66" s="584">
        <f t="shared" si="0"/>
        <v>0.8917647058823529</v>
      </c>
      <c r="F66" s="185" t="s">
        <v>65</v>
      </c>
      <c r="G66" s="855"/>
      <c r="H66" s="852"/>
      <c r="I66" s="852"/>
      <c r="J66" s="622"/>
      <c r="K66" s="634" t="s">
        <v>65</v>
      </c>
      <c r="L66" s="852">
        <v>7</v>
      </c>
      <c r="M66" s="852">
        <v>173</v>
      </c>
      <c r="N66" s="852">
        <v>200</v>
      </c>
      <c r="O66" s="582">
        <f t="shared" si="1"/>
        <v>0.86499999999999999</v>
      </c>
      <c r="P66" s="185" t="s">
        <v>65</v>
      </c>
      <c r="Q66" s="855"/>
      <c r="R66" s="852"/>
      <c r="S66" s="852"/>
      <c r="T66" s="580"/>
      <c r="U66" s="185" t="s">
        <v>65</v>
      </c>
      <c r="V66" s="188"/>
      <c r="W66" s="189"/>
      <c r="X66" s="189"/>
      <c r="Y66" s="585" t="s">
        <v>267</v>
      </c>
      <c r="Z66" s="185" t="s">
        <v>65</v>
      </c>
      <c r="AA66" s="188">
        <v>9</v>
      </c>
      <c r="AB66" s="189">
        <v>206</v>
      </c>
      <c r="AC66" s="189">
        <v>225</v>
      </c>
      <c r="AD66" s="586">
        <f>AB66/AC66</f>
        <v>0.91555555555555557</v>
      </c>
    </row>
    <row r="67" spans="1:30" s="122" customFormat="1">
      <c r="A67" s="185" t="s">
        <v>66</v>
      </c>
      <c r="B67" s="852">
        <v>20</v>
      </c>
      <c r="C67" s="852">
        <v>403</v>
      </c>
      <c r="D67" s="852">
        <v>480</v>
      </c>
      <c r="E67" s="584">
        <f t="shared" si="0"/>
        <v>0.83958333333333335</v>
      </c>
      <c r="F67" s="185" t="s">
        <v>66</v>
      </c>
      <c r="G67" s="855">
        <v>14</v>
      </c>
      <c r="H67" s="852">
        <v>283</v>
      </c>
      <c r="I67" s="852">
        <v>336</v>
      </c>
      <c r="J67" s="622">
        <f t="shared" si="3"/>
        <v>0.84226190476190477</v>
      </c>
      <c r="K67" s="634" t="s">
        <v>66</v>
      </c>
      <c r="L67" s="852"/>
      <c r="M67" s="852"/>
      <c r="N67" s="852"/>
      <c r="O67" s="582"/>
      <c r="P67" s="185" t="s">
        <v>66</v>
      </c>
      <c r="Q67" s="855">
        <v>1</v>
      </c>
      <c r="R67" s="852">
        <v>21</v>
      </c>
      <c r="S67" s="852">
        <v>24</v>
      </c>
      <c r="T67" s="580">
        <f t="shared" si="2"/>
        <v>0.875</v>
      </c>
      <c r="U67" s="185" t="s">
        <v>66</v>
      </c>
      <c r="V67" s="188">
        <v>4</v>
      </c>
      <c r="W67" s="189">
        <v>82</v>
      </c>
      <c r="X67" s="189">
        <v>96</v>
      </c>
      <c r="Y67" s="585">
        <f>W67/X67</f>
        <v>0.85416666666666663</v>
      </c>
      <c r="Z67" s="185" t="s">
        <v>66</v>
      </c>
      <c r="AA67" s="188">
        <v>1</v>
      </c>
      <c r="AB67" s="189">
        <v>17</v>
      </c>
      <c r="AC67" s="189">
        <v>24</v>
      </c>
      <c r="AD67" s="586">
        <f>AB67/AC67</f>
        <v>0.70833333333333337</v>
      </c>
    </row>
    <row r="68" spans="1:30" s="122" customFormat="1">
      <c r="A68" s="185" t="s">
        <v>67</v>
      </c>
      <c r="B68" s="852">
        <v>19</v>
      </c>
      <c r="C68" s="852">
        <v>198</v>
      </c>
      <c r="D68" s="852">
        <v>282</v>
      </c>
      <c r="E68" s="584">
        <f t="shared" si="0"/>
        <v>0.7021276595744681</v>
      </c>
      <c r="F68" s="185" t="s">
        <v>67</v>
      </c>
      <c r="G68" s="855">
        <v>8</v>
      </c>
      <c r="H68" s="852">
        <v>77</v>
      </c>
      <c r="I68" s="852">
        <v>100</v>
      </c>
      <c r="J68" s="622">
        <f t="shared" si="3"/>
        <v>0.77</v>
      </c>
      <c r="K68" s="634" t="s">
        <v>67</v>
      </c>
      <c r="L68" s="852">
        <v>8</v>
      </c>
      <c r="M68" s="852">
        <v>100</v>
      </c>
      <c r="N68" s="852">
        <v>142</v>
      </c>
      <c r="O68" s="582">
        <f t="shared" si="1"/>
        <v>0.70422535211267601</v>
      </c>
      <c r="P68" s="185" t="s">
        <v>67</v>
      </c>
      <c r="Q68" s="855">
        <v>3</v>
      </c>
      <c r="R68" s="852">
        <v>21</v>
      </c>
      <c r="S68" s="852">
        <v>40</v>
      </c>
      <c r="T68" s="580">
        <f t="shared" si="2"/>
        <v>0.52500000000000002</v>
      </c>
      <c r="U68" s="185" t="s">
        <v>67</v>
      </c>
      <c r="V68" s="188"/>
      <c r="W68" s="189"/>
      <c r="X68" s="189"/>
      <c r="Y68" s="585" t="s">
        <v>267</v>
      </c>
      <c r="Z68" s="185" t="s">
        <v>67</v>
      </c>
      <c r="AA68" s="188"/>
      <c r="AB68" s="189"/>
      <c r="AC68" s="189"/>
      <c r="AD68" s="586" t="s">
        <v>267</v>
      </c>
    </row>
    <row r="69" spans="1:30" s="122" customFormat="1">
      <c r="A69" s="185" t="s">
        <v>68</v>
      </c>
      <c r="B69" s="852">
        <v>3</v>
      </c>
      <c r="C69" s="852">
        <v>64</v>
      </c>
      <c r="D69" s="852">
        <v>67</v>
      </c>
      <c r="E69" s="584">
        <f t="shared" si="0"/>
        <v>0.95522388059701491</v>
      </c>
      <c r="F69" s="185" t="s">
        <v>68</v>
      </c>
      <c r="G69" s="855">
        <v>1</v>
      </c>
      <c r="H69" s="852">
        <v>19</v>
      </c>
      <c r="I69" s="852">
        <v>17</v>
      </c>
      <c r="J69" s="622">
        <f t="shared" si="3"/>
        <v>1.1176470588235294</v>
      </c>
      <c r="K69" s="634" t="s">
        <v>68</v>
      </c>
      <c r="L69" s="852">
        <v>2</v>
      </c>
      <c r="M69" s="852">
        <v>45</v>
      </c>
      <c r="N69" s="852">
        <v>50</v>
      </c>
      <c r="O69" s="582">
        <f t="shared" si="1"/>
        <v>0.9</v>
      </c>
      <c r="P69" s="185" t="s">
        <v>68</v>
      </c>
      <c r="Q69" s="855"/>
      <c r="R69" s="852"/>
      <c r="S69" s="852"/>
      <c r="T69" s="580"/>
      <c r="U69" s="185" t="s">
        <v>68</v>
      </c>
      <c r="V69" s="188"/>
      <c r="W69" s="189"/>
      <c r="X69" s="189"/>
      <c r="Y69" s="585" t="s">
        <v>267</v>
      </c>
      <c r="Z69" s="185" t="s">
        <v>68</v>
      </c>
      <c r="AA69" s="188"/>
      <c r="AB69" s="189"/>
      <c r="AC69" s="189"/>
      <c r="AD69" s="586" t="s">
        <v>267</v>
      </c>
    </row>
    <row r="70" spans="1:30" s="122" customFormat="1">
      <c r="A70" s="185" t="s">
        <v>69</v>
      </c>
      <c r="B70" s="852">
        <v>17</v>
      </c>
      <c r="C70" s="852">
        <v>193</v>
      </c>
      <c r="D70" s="852">
        <v>245</v>
      </c>
      <c r="E70" s="584">
        <f t="shared" si="0"/>
        <v>0.78775510204081634</v>
      </c>
      <c r="F70" s="185" t="s">
        <v>69</v>
      </c>
      <c r="G70" s="855"/>
      <c r="H70" s="852"/>
      <c r="I70" s="852"/>
      <c r="J70" s="622"/>
      <c r="K70" s="634" t="s">
        <v>69</v>
      </c>
      <c r="L70" s="852">
        <v>13</v>
      </c>
      <c r="M70" s="852">
        <v>157</v>
      </c>
      <c r="N70" s="852">
        <v>196</v>
      </c>
      <c r="O70" s="582">
        <f t="shared" si="1"/>
        <v>0.80102040816326525</v>
      </c>
      <c r="P70" s="185" t="s">
        <v>69</v>
      </c>
      <c r="Q70" s="855"/>
      <c r="R70" s="852"/>
      <c r="S70" s="852"/>
      <c r="T70" s="580"/>
      <c r="U70" s="185" t="s">
        <v>69</v>
      </c>
      <c r="V70" s="188"/>
      <c r="W70" s="189"/>
      <c r="X70" s="189"/>
      <c r="Y70" s="585" t="s">
        <v>267</v>
      </c>
      <c r="Z70" s="185" t="s">
        <v>69</v>
      </c>
      <c r="AA70" s="188">
        <v>4</v>
      </c>
      <c r="AB70" s="189">
        <v>36</v>
      </c>
      <c r="AC70" s="189">
        <v>49</v>
      </c>
      <c r="AD70" s="586">
        <f>AB70/AC70</f>
        <v>0.73469387755102045</v>
      </c>
    </row>
    <row r="71" spans="1:30" s="122" customFormat="1">
      <c r="A71" s="185" t="s">
        <v>70</v>
      </c>
      <c r="B71" s="852">
        <v>1</v>
      </c>
      <c r="C71" s="852">
        <v>9</v>
      </c>
      <c r="D71" s="852">
        <v>12</v>
      </c>
      <c r="E71" s="584">
        <f t="shared" si="0"/>
        <v>0.75</v>
      </c>
      <c r="F71" s="185" t="s">
        <v>70</v>
      </c>
      <c r="G71" s="855"/>
      <c r="H71" s="852"/>
      <c r="I71" s="852"/>
      <c r="J71" s="622"/>
      <c r="K71" s="634" t="s">
        <v>70</v>
      </c>
      <c r="L71" s="852"/>
      <c r="M71" s="852"/>
      <c r="N71" s="852"/>
      <c r="O71" s="582"/>
      <c r="P71" s="185" t="s">
        <v>70</v>
      </c>
      <c r="Q71" s="855"/>
      <c r="R71" s="852"/>
      <c r="S71" s="852"/>
      <c r="T71" s="580"/>
      <c r="U71" s="185" t="s">
        <v>70</v>
      </c>
      <c r="V71" s="188">
        <v>1</v>
      </c>
      <c r="W71" s="189">
        <v>9</v>
      </c>
      <c r="X71" s="189">
        <v>12</v>
      </c>
      <c r="Y71" s="585">
        <f>W71/X71</f>
        <v>0.75</v>
      </c>
      <c r="Z71" s="185" t="s">
        <v>70</v>
      </c>
      <c r="AA71" s="188"/>
      <c r="AB71" s="189"/>
      <c r="AC71" s="189"/>
      <c r="AD71" s="586" t="s">
        <v>267</v>
      </c>
    </row>
    <row r="72" spans="1:30" s="122" customFormat="1">
      <c r="A72" s="185" t="s">
        <v>71</v>
      </c>
      <c r="B72" s="852">
        <v>13</v>
      </c>
      <c r="C72" s="852">
        <v>251</v>
      </c>
      <c r="D72" s="852">
        <v>304</v>
      </c>
      <c r="E72" s="584">
        <f t="shared" si="0"/>
        <v>0.82565789473684215</v>
      </c>
      <c r="F72" s="185" t="s">
        <v>71</v>
      </c>
      <c r="G72" s="855"/>
      <c r="H72" s="852"/>
      <c r="I72" s="852"/>
      <c r="J72" s="622"/>
      <c r="K72" s="634" t="s">
        <v>71</v>
      </c>
      <c r="L72" s="852">
        <v>7</v>
      </c>
      <c r="M72" s="852">
        <v>144</v>
      </c>
      <c r="N72" s="852">
        <v>160</v>
      </c>
      <c r="O72" s="582">
        <f t="shared" ref="O72:O87" si="7">M72/N72</f>
        <v>0.9</v>
      </c>
      <c r="P72" s="185" t="s">
        <v>71</v>
      </c>
      <c r="Q72" s="855">
        <v>6</v>
      </c>
      <c r="R72" s="852">
        <v>107</v>
      </c>
      <c r="S72" s="852">
        <v>144</v>
      </c>
      <c r="T72" s="580">
        <f t="shared" ref="T72:T87" si="8">R72/S72</f>
        <v>0.74305555555555558</v>
      </c>
      <c r="U72" s="185" t="s">
        <v>71</v>
      </c>
      <c r="V72" s="188"/>
      <c r="W72" s="189"/>
      <c r="X72" s="189"/>
      <c r="Y72" s="585" t="s">
        <v>267</v>
      </c>
      <c r="Z72" s="185" t="s">
        <v>71</v>
      </c>
      <c r="AA72" s="188"/>
      <c r="AB72" s="189"/>
      <c r="AC72" s="189"/>
      <c r="AD72" s="586" t="s">
        <v>267</v>
      </c>
    </row>
    <row r="73" spans="1:30" s="122" customFormat="1">
      <c r="A73" s="185" t="s">
        <v>72</v>
      </c>
      <c r="B73" s="852">
        <v>10</v>
      </c>
      <c r="C73" s="852">
        <v>189</v>
      </c>
      <c r="D73" s="852">
        <v>240</v>
      </c>
      <c r="E73" s="584">
        <f t="shared" si="0"/>
        <v>0.78749999999999998</v>
      </c>
      <c r="F73" s="185" t="s">
        <v>72</v>
      </c>
      <c r="G73" s="855">
        <v>1</v>
      </c>
      <c r="H73" s="852">
        <v>18</v>
      </c>
      <c r="I73" s="852">
        <v>20</v>
      </c>
      <c r="J73" s="622">
        <f t="shared" si="3"/>
        <v>0.9</v>
      </c>
      <c r="K73" s="634" t="s">
        <v>72</v>
      </c>
      <c r="L73" s="852">
        <v>5</v>
      </c>
      <c r="M73" s="852">
        <v>103</v>
      </c>
      <c r="N73" s="852">
        <v>125</v>
      </c>
      <c r="O73" s="582">
        <f t="shared" si="7"/>
        <v>0.82399999999999995</v>
      </c>
      <c r="P73" s="185" t="s">
        <v>72</v>
      </c>
      <c r="Q73" s="855">
        <v>4</v>
      </c>
      <c r="R73" s="852">
        <v>68</v>
      </c>
      <c r="S73" s="852">
        <v>95</v>
      </c>
      <c r="T73" s="580">
        <f t="shared" si="8"/>
        <v>0.71578947368421053</v>
      </c>
      <c r="U73" s="185" t="s">
        <v>72</v>
      </c>
      <c r="V73" s="188"/>
      <c r="W73" s="189"/>
      <c r="X73" s="189"/>
      <c r="Y73" s="585" t="s">
        <v>267</v>
      </c>
      <c r="Z73" s="185" t="s">
        <v>72</v>
      </c>
      <c r="AA73" s="188"/>
      <c r="AB73" s="189"/>
      <c r="AC73" s="189"/>
      <c r="AD73" s="586" t="s">
        <v>267</v>
      </c>
    </row>
    <row r="74" spans="1:30" s="122" customFormat="1">
      <c r="A74" s="185" t="s">
        <v>73</v>
      </c>
      <c r="B74" s="852">
        <v>1</v>
      </c>
      <c r="C74" s="852">
        <v>16</v>
      </c>
      <c r="D74" s="852">
        <v>22</v>
      </c>
      <c r="E74" s="584">
        <f t="shared" si="0"/>
        <v>0.72727272727272729</v>
      </c>
      <c r="F74" s="185" t="s">
        <v>73</v>
      </c>
      <c r="G74" s="855"/>
      <c r="H74" s="852"/>
      <c r="I74" s="852"/>
      <c r="J74" s="622"/>
      <c r="K74" s="634" t="s">
        <v>73</v>
      </c>
      <c r="L74" s="852">
        <v>1</v>
      </c>
      <c r="M74" s="852">
        <v>16</v>
      </c>
      <c r="N74" s="852">
        <v>22</v>
      </c>
      <c r="O74" s="582">
        <f t="shared" si="7"/>
        <v>0.72727272727272729</v>
      </c>
      <c r="P74" s="185" t="s">
        <v>73</v>
      </c>
      <c r="Q74" s="855"/>
      <c r="R74" s="852"/>
      <c r="S74" s="852"/>
      <c r="T74" s="580"/>
      <c r="U74" s="185" t="s">
        <v>73</v>
      </c>
      <c r="V74" s="188"/>
      <c r="W74" s="189"/>
      <c r="X74" s="189"/>
      <c r="Y74" s="585" t="s">
        <v>267</v>
      </c>
      <c r="Z74" s="185" t="s">
        <v>73</v>
      </c>
      <c r="AA74" s="188"/>
      <c r="AB74" s="189"/>
      <c r="AC74" s="189"/>
      <c r="AD74" s="586" t="s">
        <v>267</v>
      </c>
    </row>
    <row r="75" spans="1:30" s="122" customFormat="1">
      <c r="A75" s="185" t="s">
        <v>75</v>
      </c>
      <c r="B75" s="852">
        <v>5</v>
      </c>
      <c r="C75" s="852">
        <v>75</v>
      </c>
      <c r="D75" s="852">
        <v>114</v>
      </c>
      <c r="E75" s="584">
        <f t="shared" ref="E75:E87" si="9">C75/D75</f>
        <v>0.65789473684210531</v>
      </c>
      <c r="F75" s="185" t="s">
        <v>75</v>
      </c>
      <c r="G75" s="855">
        <v>1</v>
      </c>
      <c r="H75" s="852">
        <v>5</v>
      </c>
      <c r="I75" s="852">
        <v>18</v>
      </c>
      <c r="J75" s="622">
        <f t="shared" si="3"/>
        <v>0.27777777777777779</v>
      </c>
      <c r="K75" s="634" t="s">
        <v>75</v>
      </c>
      <c r="L75" s="852">
        <v>2</v>
      </c>
      <c r="M75" s="852">
        <v>46</v>
      </c>
      <c r="N75" s="852">
        <v>48</v>
      </c>
      <c r="O75" s="582">
        <f t="shared" si="7"/>
        <v>0.95833333333333337</v>
      </c>
      <c r="P75" s="185" t="s">
        <v>75</v>
      </c>
      <c r="Q75" s="855">
        <v>2</v>
      </c>
      <c r="R75" s="852">
        <v>24</v>
      </c>
      <c r="S75" s="852">
        <v>48</v>
      </c>
      <c r="T75" s="580">
        <f t="shared" si="8"/>
        <v>0.5</v>
      </c>
      <c r="U75" s="185" t="s">
        <v>75</v>
      </c>
      <c r="V75" s="188"/>
      <c r="W75" s="189"/>
      <c r="X75" s="189"/>
      <c r="Y75" s="585" t="s">
        <v>267</v>
      </c>
      <c r="Z75" s="185" t="s">
        <v>75</v>
      </c>
      <c r="AA75" s="188"/>
      <c r="AB75" s="189"/>
      <c r="AC75" s="189"/>
      <c r="AD75" s="586" t="s">
        <v>267</v>
      </c>
    </row>
    <row r="76" spans="1:30" s="122" customFormat="1">
      <c r="A76" s="185" t="s">
        <v>76</v>
      </c>
      <c r="B76" s="852">
        <v>27</v>
      </c>
      <c r="C76" s="852">
        <v>594</v>
      </c>
      <c r="D76" s="852">
        <v>773</v>
      </c>
      <c r="E76" s="584">
        <f t="shared" si="9"/>
        <v>0.76843467011642952</v>
      </c>
      <c r="F76" s="185" t="s">
        <v>76</v>
      </c>
      <c r="G76" s="855">
        <v>3</v>
      </c>
      <c r="H76" s="852">
        <v>73</v>
      </c>
      <c r="I76" s="852">
        <v>90</v>
      </c>
      <c r="J76" s="622">
        <f t="shared" ref="J76:J81" si="10">H76/I76</f>
        <v>0.81111111111111112</v>
      </c>
      <c r="K76" s="634" t="s">
        <v>76</v>
      </c>
      <c r="L76" s="852">
        <v>14</v>
      </c>
      <c r="M76" s="852">
        <v>323</v>
      </c>
      <c r="N76" s="852">
        <v>415</v>
      </c>
      <c r="O76" s="582">
        <f t="shared" si="7"/>
        <v>0.77831325301204823</v>
      </c>
      <c r="P76" s="185" t="s">
        <v>76</v>
      </c>
      <c r="Q76" s="855">
        <v>8</v>
      </c>
      <c r="R76" s="852">
        <v>179</v>
      </c>
      <c r="S76" s="852">
        <v>230</v>
      </c>
      <c r="T76" s="580">
        <f t="shared" si="8"/>
        <v>0.77826086956521734</v>
      </c>
      <c r="U76" s="185" t="s">
        <v>76</v>
      </c>
      <c r="V76" s="188">
        <v>2</v>
      </c>
      <c r="W76" s="189">
        <v>19</v>
      </c>
      <c r="X76" s="189">
        <v>38</v>
      </c>
      <c r="Y76" s="585">
        <f t="shared" ref="Y76:Y77" si="11">W76/X76</f>
        <v>0.5</v>
      </c>
      <c r="Z76" s="185" t="s">
        <v>76</v>
      </c>
      <c r="AA76" s="188"/>
      <c r="AB76" s="189"/>
      <c r="AC76" s="189"/>
      <c r="AD76" s="586" t="s">
        <v>267</v>
      </c>
    </row>
    <row r="77" spans="1:30" s="122" customFormat="1">
      <c r="A77" s="185" t="s">
        <v>78</v>
      </c>
      <c r="B77" s="852">
        <v>2</v>
      </c>
      <c r="C77" s="852">
        <v>20</v>
      </c>
      <c r="D77" s="852">
        <v>24</v>
      </c>
      <c r="E77" s="584">
        <f t="shared" si="9"/>
        <v>0.83333333333333337</v>
      </c>
      <c r="F77" s="185" t="s">
        <v>78</v>
      </c>
      <c r="G77" s="855">
        <v>1</v>
      </c>
      <c r="H77" s="852">
        <v>3</v>
      </c>
      <c r="I77" s="852">
        <v>2</v>
      </c>
      <c r="J77" s="622">
        <f t="shared" si="10"/>
        <v>1.5</v>
      </c>
      <c r="K77" s="634" t="s">
        <v>78</v>
      </c>
      <c r="L77" s="852"/>
      <c r="M77" s="852"/>
      <c r="N77" s="852"/>
      <c r="O77" s="582"/>
      <c r="P77" s="185" t="s">
        <v>78</v>
      </c>
      <c r="Q77" s="855"/>
      <c r="R77" s="852"/>
      <c r="S77" s="852"/>
      <c r="T77" s="580"/>
      <c r="U77" s="185" t="s">
        <v>78</v>
      </c>
      <c r="V77" s="188">
        <v>1</v>
      </c>
      <c r="W77" s="189">
        <v>17</v>
      </c>
      <c r="X77" s="189">
        <v>22</v>
      </c>
      <c r="Y77" s="585">
        <f t="shared" si="11"/>
        <v>0.77272727272727271</v>
      </c>
      <c r="Z77" s="185" t="s">
        <v>78</v>
      </c>
      <c r="AA77" s="188"/>
      <c r="AB77" s="189"/>
      <c r="AC77" s="189"/>
      <c r="AD77" s="586"/>
    </row>
    <row r="78" spans="1:30" s="122" customFormat="1">
      <c r="A78" s="185" t="s">
        <v>79</v>
      </c>
      <c r="B78" s="852"/>
      <c r="C78" s="852"/>
      <c r="D78" s="852"/>
      <c r="E78" s="584"/>
      <c r="F78" s="185" t="s">
        <v>79</v>
      </c>
      <c r="G78" s="855"/>
      <c r="H78" s="852"/>
      <c r="I78" s="852"/>
      <c r="J78" s="622"/>
      <c r="K78" s="634" t="s">
        <v>79</v>
      </c>
      <c r="L78" s="852"/>
      <c r="M78" s="852"/>
      <c r="N78" s="852"/>
      <c r="O78" s="582"/>
      <c r="P78" s="185" t="s">
        <v>79</v>
      </c>
      <c r="Q78" s="855"/>
      <c r="R78" s="852"/>
      <c r="S78" s="852"/>
      <c r="T78" s="580"/>
      <c r="U78" s="185" t="s">
        <v>79</v>
      </c>
      <c r="V78" s="188"/>
      <c r="W78" s="189"/>
      <c r="X78" s="189"/>
      <c r="Y78" s="585" t="s">
        <v>267</v>
      </c>
      <c r="Z78" s="185" t="s">
        <v>79</v>
      </c>
      <c r="AA78" s="188"/>
      <c r="AB78" s="189"/>
      <c r="AC78" s="189"/>
      <c r="AD78" s="586" t="s">
        <v>267</v>
      </c>
    </row>
    <row r="79" spans="1:30" s="122" customFormat="1">
      <c r="A79" s="187" t="s">
        <v>80</v>
      </c>
      <c r="B79" s="852"/>
      <c r="C79" s="852"/>
      <c r="D79" s="852"/>
      <c r="E79" s="584"/>
      <c r="F79" s="187" t="s">
        <v>80</v>
      </c>
      <c r="G79" s="855"/>
      <c r="H79" s="852"/>
      <c r="I79" s="852"/>
      <c r="J79" s="622"/>
      <c r="K79" s="635" t="s">
        <v>80</v>
      </c>
      <c r="L79" s="852"/>
      <c r="M79" s="852"/>
      <c r="N79" s="852"/>
      <c r="O79" s="582"/>
      <c r="P79" s="187" t="s">
        <v>80</v>
      </c>
      <c r="Q79" s="855"/>
      <c r="R79" s="852"/>
      <c r="S79" s="852"/>
      <c r="T79" s="580"/>
      <c r="U79" s="187" t="s">
        <v>80</v>
      </c>
      <c r="V79" s="188"/>
      <c r="W79" s="189"/>
      <c r="X79" s="189"/>
      <c r="Y79" s="585"/>
      <c r="Z79" s="187" t="s">
        <v>80</v>
      </c>
      <c r="AA79" s="188"/>
      <c r="AB79" s="189"/>
      <c r="AC79" s="189"/>
      <c r="AD79" s="586"/>
    </row>
    <row r="80" spans="1:30" s="122" customFormat="1">
      <c r="A80" s="185" t="s">
        <v>81</v>
      </c>
      <c r="B80" s="852">
        <v>14</v>
      </c>
      <c r="C80" s="852">
        <v>327</v>
      </c>
      <c r="D80" s="852">
        <v>389</v>
      </c>
      <c r="E80" s="584">
        <f t="shared" si="9"/>
        <v>0.84061696658097684</v>
      </c>
      <c r="F80" s="185" t="s">
        <v>81</v>
      </c>
      <c r="G80" s="855">
        <v>3</v>
      </c>
      <c r="H80" s="852">
        <v>65</v>
      </c>
      <c r="I80" s="852">
        <v>82</v>
      </c>
      <c r="J80" s="622">
        <f t="shared" si="10"/>
        <v>0.79268292682926833</v>
      </c>
      <c r="K80" s="634" t="s">
        <v>81</v>
      </c>
      <c r="L80" s="852">
        <v>7</v>
      </c>
      <c r="M80" s="852">
        <v>160</v>
      </c>
      <c r="N80" s="852">
        <v>197</v>
      </c>
      <c r="O80" s="582">
        <f t="shared" si="7"/>
        <v>0.81218274111675126</v>
      </c>
      <c r="P80" s="185" t="s">
        <v>81</v>
      </c>
      <c r="Q80" s="855">
        <v>4</v>
      </c>
      <c r="R80" s="852">
        <v>102</v>
      </c>
      <c r="S80" s="852">
        <v>110</v>
      </c>
      <c r="T80" s="580">
        <f t="shared" si="8"/>
        <v>0.92727272727272725</v>
      </c>
      <c r="U80" s="185" t="s">
        <v>81</v>
      </c>
      <c r="V80" s="188"/>
      <c r="W80" s="189"/>
      <c r="X80" s="189"/>
      <c r="Y80" s="585" t="s">
        <v>267</v>
      </c>
      <c r="Z80" s="185" t="s">
        <v>81</v>
      </c>
      <c r="AA80" s="188"/>
      <c r="AB80" s="189"/>
      <c r="AC80" s="189"/>
      <c r="AD80" s="586" t="s">
        <v>267</v>
      </c>
    </row>
    <row r="81" spans="1:31" s="122" customFormat="1">
      <c r="A81" s="185" t="s">
        <v>83</v>
      </c>
      <c r="B81" s="852">
        <v>16</v>
      </c>
      <c r="C81" s="852">
        <v>290</v>
      </c>
      <c r="D81" s="852">
        <v>352</v>
      </c>
      <c r="E81" s="584">
        <f t="shared" si="9"/>
        <v>0.82386363636363635</v>
      </c>
      <c r="F81" s="185" t="s">
        <v>83</v>
      </c>
      <c r="G81" s="855">
        <v>1</v>
      </c>
      <c r="H81" s="852">
        <v>16</v>
      </c>
      <c r="I81" s="852">
        <v>22</v>
      </c>
      <c r="J81" s="622">
        <f t="shared" si="10"/>
        <v>0.72727272727272729</v>
      </c>
      <c r="K81" s="634" t="s">
        <v>83</v>
      </c>
      <c r="L81" s="852">
        <v>13</v>
      </c>
      <c r="M81" s="852">
        <v>237</v>
      </c>
      <c r="N81" s="852">
        <v>286</v>
      </c>
      <c r="O81" s="582">
        <f t="shared" si="7"/>
        <v>0.82867132867132864</v>
      </c>
      <c r="P81" s="185" t="s">
        <v>83</v>
      </c>
      <c r="Q81" s="855">
        <v>2</v>
      </c>
      <c r="R81" s="852">
        <v>37</v>
      </c>
      <c r="S81" s="852">
        <v>44</v>
      </c>
      <c r="T81" s="580">
        <f t="shared" si="8"/>
        <v>0.84090909090909094</v>
      </c>
      <c r="U81" s="185" t="s">
        <v>83</v>
      </c>
      <c r="V81" s="188"/>
      <c r="W81" s="189"/>
      <c r="X81" s="189"/>
      <c r="Y81" s="585"/>
      <c r="Z81" s="185" t="s">
        <v>83</v>
      </c>
      <c r="AA81" s="188"/>
      <c r="AB81" s="189"/>
      <c r="AC81" s="189"/>
      <c r="AD81" s="586"/>
    </row>
    <row r="82" spans="1:31" s="122" customFormat="1">
      <c r="A82" s="185" t="s">
        <v>84</v>
      </c>
      <c r="B82" s="852">
        <v>3</v>
      </c>
      <c r="C82" s="852">
        <v>36</v>
      </c>
      <c r="D82" s="852">
        <v>68</v>
      </c>
      <c r="E82" s="584">
        <f t="shared" si="9"/>
        <v>0.52941176470588236</v>
      </c>
      <c r="F82" s="185" t="s">
        <v>84</v>
      </c>
      <c r="G82" s="855"/>
      <c r="H82" s="852"/>
      <c r="I82" s="852"/>
      <c r="J82" s="622"/>
      <c r="K82" s="634" t="s">
        <v>84</v>
      </c>
      <c r="L82" s="852"/>
      <c r="M82" s="852"/>
      <c r="N82" s="852"/>
      <c r="O82" s="582"/>
      <c r="P82" s="185" t="s">
        <v>84</v>
      </c>
      <c r="Q82" s="855">
        <v>3</v>
      </c>
      <c r="R82" s="852">
        <v>36</v>
      </c>
      <c r="S82" s="852">
        <v>68</v>
      </c>
      <c r="T82" s="580">
        <f t="shared" si="8"/>
        <v>0.52941176470588236</v>
      </c>
      <c r="U82" s="185" t="s">
        <v>84</v>
      </c>
      <c r="V82" s="188"/>
      <c r="W82" s="189"/>
      <c r="X82" s="189"/>
      <c r="Y82" s="585" t="s">
        <v>267</v>
      </c>
      <c r="Z82" s="185" t="s">
        <v>84</v>
      </c>
      <c r="AA82" s="188"/>
      <c r="AB82" s="189"/>
      <c r="AC82" s="189"/>
      <c r="AD82" s="586" t="s">
        <v>267</v>
      </c>
    </row>
    <row r="83" spans="1:31" s="122" customFormat="1">
      <c r="A83" s="185" t="s">
        <v>86</v>
      </c>
      <c r="B83" s="852">
        <v>21</v>
      </c>
      <c r="C83" s="852">
        <v>318</v>
      </c>
      <c r="D83" s="852">
        <v>408</v>
      </c>
      <c r="E83" s="584">
        <f t="shared" si="9"/>
        <v>0.77941176470588236</v>
      </c>
      <c r="F83" s="185" t="s">
        <v>86</v>
      </c>
      <c r="G83" s="855"/>
      <c r="H83" s="852"/>
      <c r="I83" s="852"/>
      <c r="J83" s="622"/>
      <c r="K83" s="634" t="s">
        <v>86</v>
      </c>
      <c r="L83" s="852">
        <v>7</v>
      </c>
      <c r="M83" s="852">
        <v>90</v>
      </c>
      <c r="N83" s="852">
        <v>130</v>
      </c>
      <c r="O83" s="582">
        <f t="shared" si="7"/>
        <v>0.69230769230769229</v>
      </c>
      <c r="P83" s="185" t="s">
        <v>86</v>
      </c>
      <c r="Q83" s="855"/>
      <c r="R83" s="852"/>
      <c r="S83" s="852"/>
      <c r="T83" s="580"/>
      <c r="U83" s="185" t="s">
        <v>86</v>
      </c>
      <c r="V83" s="188">
        <v>12</v>
      </c>
      <c r="W83" s="189">
        <v>200</v>
      </c>
      <c r="X83" s="189">
        <v>238</v>
      </c>
      <c r="Y83" s="585">
        <f>W83/X83</f>
        <v>0.84033613445378152</v>
      </c>
      <c r="Z83" s="185" t="s">
        <v>86</v>
      </c>
      <c r="AA83" s="188">
        <v>2</v>
      </c>
      <c r="AB83" s="189">
        <v>28</v>
      </c>
      <c r="AC83" s="189">
        <v>40</v>
      </c>
      <c r="AD83" s="586">
        <f>AB83/AC83</f>
        <v>0.7</v>
      </c>
    </row>
    <row r="84" spans="1:31" s="122" customFormat="1">
      <c r="A84" s="185" t="s">
        <v>87</v>
      </c>
      <c r="B84" s="852">
        <v>3</v>
      </c>
      <c r="C84" s="852">
        <v>45</v>
      </c>
      <c r="D84" s="852">
        <v>48</v>
      </c>
      <c r="E84" s="584">
        <f t="shared" si="9"/>
        <v>0.9375</v>
      </c>
      <c r="F84" s="185" t="s">
        <v>87</v>
      </c>
      <c r="G84" s="855"/>
      <c r="H84" s="852"/>
      <c r="I84" s="852"/>
      <c r="J84" s="622"/>
      <c r="K84" s="634" t="s">
        <v>87</v>
      </c>
      <c r="L84" s="852">
        <v>3</v>
      </c>
      <c r="M84" s="852">
        <v>45</v>
      </c>
      <c r="N84" s="852">
        <v>48</v>
      </c>
      <c r="O84" s="582">
        <f t="shared" si="7"/>
        <v>0.9375</v>
      </c>
      <c r="P84" s="185" t="s">
        <v>87</v>
      </c>
      <c r="Q84" s="855"/>
      <c r="R84" s="852"/>
      <c r="S84" s="852"/>
      <c r="T84" s="580"/>
      <c r="U84" s="185" t="s">
        <v>87</v>
      </c>
      <c r="V84" s="188"/>
      <c r="W84" s="189"/>
      <c r="X84" s="189"/>
      <c r="Y84" s="585" t="s">
        <v>267</v>
      </c>
      <c r="Z84" s="185" t="s">
        <v>87</v>
      </c>
      <c r="AA84" s="188"/>
      <c r="AB84" s="189"/>
      <c r="AC84" s="189"/>
      <c r="AD84" s="586" t="s">
        <v>267</v>
      </c>
    </row>
    <row r="85" spans="1:31" s="122" customFormat="1">
      <c r="A85" s="185" t="s">
        <v>88</v>
      </c>
      <c r="B85" s="852">
        <v>8</v>
      </c>
      <c r="C85" s="852">
        <v>105</v>
      </c>
      <c r="D85" s="852">
        <v>133</v>
      </c>
      <c r="E85" s="584">
        <f t="shared" si="9"/>
        <v>0.78947368421052633</v>
      </c>
      <c r="F85" s="185" t="s">
        <v>88</v>
      </c>
      <c r="G85" s="855"/>
      <c r="H85" s="852"/>
      <c r="I85" s="852"/>
      <c r="J85" s="622"/>
      <c r="K85" s="634" t="s">
        <v>88</v>
      </c>
      <c r="L85" s="852">
        <v>6</v>
      </c>
      <c r="M85" s="852">
        <v>79</v>
      </c>
      <c r="N85" s="852">
        <v>93</v>
      </c>
      <c r="O85" s="582">
        <f t="shared" si="7"/>
        <v>0.84946236559139787</v>
      </c>
      <c r="P85" s="185" t="s">
        <v>88</v>
      </c>
      <c r="Q85" s="855"/>
      <c r="R85" s="852"/>
      <c r="S85" s="852"/>
      <c r="T85" s="580"/>
      <c r="U85" s="185" t="s">
        <v>88</v>
      </c>
      <c r="V85" s="188"/>
      <c r="W85" s="189"/>
      <c r="X85" s="189"/>
      <c r="Y85" s="585" t="s">
        <v>267</v>
      </c>
      <c r="Z85" s="185" t="s">
        <v>88</v>
      </c>
      <c r="AA85" s="188">
        <v>2</v>
      </c>
      <c r="AB85" s="189">
        <v>26</v>
      </c>
      <c r="AC85" s="189">
        <v>40</v>
      </c>
      <c r="AD85" s="586">
        <f>AB85/AC85</f>
        <v>0.65</v>
      </c>
    </row>
    <row r="86" spans="1:31" s="122" customFormat="1">
      <c r="A86" s="185" t="s">
        <v>89</v>
      </c>
      <c r="B86" s="852">
        <v>1</v>
      </c>
      <c r="C86" s="852">
        <v>14</v>
      </c>
      <c r="D86" s="852">
        <v>15</v>
      </c>
      <c r="E86" s="584">
        <f t="shared" si="9"/>
        <v>0.93333333333333335</v>
      </c>
      <c r="F86" s="185" t="s">
        <v>89</v>
      </c>
      <c r="G86" s="855"/>
      <c r="H86" s="852"/>
      <c r="I86" s="852"/>
      <c r="J86" s="637"/>
      <c r="K86" s="636" t="s">
        <v>89</v>
      </c>
      <c r="L86" s="852"/>
      <c r="M86" s="852"/>
      <c r="N86" s="852"/>
      <c r="O86" s="582"/>
      <c r="P86" s="185" t="s">
        <v>89</v>
      </c>
      <c r="Q86" s="855">
        <v>1</v>
      </c>
      <c r="R86" s="852">
        <v>14</v>
      </c>
      <c r="S86" s="852">
        <v>15</v>
      </c>
      <c r="T86" s="580">
        <f t="shared" si="8"/>
        <v>0.93333333333333335</v>
      </c>
      <c r="U86" s="185" t="s">
        <v>89</v>
      </c>
      <c r="V86" s="188"/>
      <c r="W86" s="189"/>
      <c r="X86" s="189"/>
      <c r="Y86" s="585" t="s">
        <v>267</v>
      </c>
      <c r="Z86" s="185" t="s">
        <v>89</v>
      </c>
      <c r="AA86" s="188"/>
      <c r="AB86" s="189"/>
      <c r="AC86" s="189"/>
      <c r="AD86" s="586" t="s">
        <v>267</v>
      </c>
    </row>
    <row r="87" spans="1:31" s="122" customFormat="1" ht="21.75" customHeight="1">
      <c r="A87" s="190" t="s">
        <v>263</v>
      </c>
      <c r="B87" s="853">
        <f>SUM(B4:B86)</f>
        <v>1201</v>
      </c>
      <c r="C87" s="854">
        <f t="shared" ref="C87:D87" si="12">SUM(C4:C86)</f>
        <v>20936</v>
      </c>
      <c r="D87" s="854">
        <f t="shared" si="12"/>
        <v>26552</v>
      </c>
      <c r="E87" s="570">
        <f t="shared" si="9"/>
        <v>0.78849050918951491</v>
      </c>
      <c r="F87" s="190" t="s">
        <v>263</v>
      </c>
      <c r="G87" s="856">
        <f>SUM(G4:G86)</f>
        <v>200</v>
      </c>
      <c r="H87" s="854">
        <f t="shared" ref="H87:I87" si="13">SUM(H4:H86)</f>
        <v>3399</v>
      </c>
      <c r="I87" s="854">
        <f t="shared" si="13"/>
        <v>4441</v>
      </c>
      <c r="J87" s="638">
        <f>H87/I87</f>
        <v>0.76536816032425126</v>
      </c>
      <c r="K87" s="621" t="s">
        <v>263</v>
      </c>
      <c r="L87" s="856">
        <f>SUM(L4:L86)</f>
        <v>623</v>
      </c>
      <c r="M87" s="854">
        <f t="shared" ref="M87:N87" si="14">SUM(M4:M86)</f>
        <v>10941</v>
      </c>
      <c r="N87" s="854">
        <f t="shared" si="14"/>
        <v>13675</v>
      </c>
      <c r="O87" s="570">
        <f t="shared" si="7"/>
        <v>0.80007312614259596</v>
      </c>
      <c r="P87" s="190" t="s">
        <v>263</v>
      </c>
      <c r="Q87" s="856">
        <f>SUM(Q4:Q86)</f>
        <v>264</v>
      </c>
      <c r="R87" s="854">
        <f t="shared" ref="R87:X87" si="15">SUM(R4:R86)</f>
        <v>4734</v>
      </c>
      <c r="S87" s="854">
        <f t="shared" si="15"/>
        <v>6045</v>
      </c>
      <c r="T87" s="570">
        <f t="shared" si="8"/>
        <v>0.78312655086848637</v>
      </c>
      <c r="U87" s="190" t="s">
        <v>263</v>
      </c>
      <c r="V87" s="856">
        <f t="shared" si="15"/>
        <v>82</v>
      </c>
      <c r="W87" s="854">
        <f t="shared" si="15"/>
        <v>1333</v>
      </c>
      <c r="X87" s="854">
        <f t="shared" si="15"/>
        <v>1752</v>
      </c>
      <c r="Y87" s="570">
        <f>W87/X87</f>
        <v>0.76084474885844744</v>
      </c>
      <c r="Z87" s="190" t="s">
        <v>263</v>
      </c>
      <c r="AA87" s="184">
        <f t="shared" ref="AA87:AC87" si="16">SUM(AA4:AA86)</f>
        <v>32</v>
      </c>
      <c r="AB87" s="106">
        <f t="shared" si="16"/>
        <v>529</v>
      </c>
      <c r="AC87" s="106">
        <f t="shared" si="16"/>
        <v>639</v>
      </c>
      <c r="AD87" s="570">
        <f>AB87/AC87</f>
        <v>0.82785602503912359</v>
      </c>
    </row>
    <row r="88" spans="1:31">
      <c r="A88" s="73"/>
      <c r="B88" s="629"/>
      <c r="C88" s="75"/>
      <c r="D88" s="75"/>
      <c r="E88" s="75"/>
      <c r="F88" s="73"/>
      <c r="G88" s="76"/>
      <c r="H88" s="75"/>
      <c r="I88" s="75"/>
      <c r="J88" s="623"/>
      <c r="K88" s="73"/>
      <c r="L88" s="76"/>
      <c r="M88" s="75"/>
      <c r="N88" s="75"/>
      <c r="O88" s="75"/>
      <c r="P88" s="73"/>
      <c r="Q88" s="76"/>
      <c r="R88" s="75"/>
      <c r="S88" s="75"/>
      <c r="T88" s="75"/>
      <c r="U88" s="73"/>
      <c r="V88" s="76"/>
      <c r="W88" s="75"/>
      <c r="X88" s="75"/>
      <c r="Y88" s="75"/>
      <c r="Z88" s="73"/>
      <c r="AA88" s="76"/>
      <c r="AB88" s="75"/>
      <c r="AC88" s="75"/>
      <c r="AD88" s="75"/>
      <c r="AE88" s="77"/>
    </row>
    <row r="89" spans="1:31">
      <c r="A89" s="68"/>
      <c r="B89" s="629" t="s">
        <v>270</v>
      </c>
      <c r="C89" s="78" t="s">
        <v>271</v>
      </c>
      <c r="D89" s="75"/>
      <c r="E89" s="75"/>
      <c r="F89" s="68"/>
      <c r="G89" s="76"/>
      <c r="H89" s="75"/>
      <c r="I89" s="70"/>
      <c r="J89" s="42" t="s">
        <v>272</v>
      </c>
      <c r="K89" s="68"/>
      <c r="L89" s="76"/>
      <c r="M89" s="75"/>
      <c r="N89" s="75"/>
      <c r="O89" s="75"/>
      <c r="P89" s="68"/>
      <c r="Q89" s="76"/>
      <c r="R89" s="75"/>
      <c r="S89" s="75"/>
      <c r="T89" s="75"/>
      <c r="U89" s="68"/>
      <c r="V89" s="70"/>
      <c r="W89" s="70"/>
      <c r="X89" s="70"/>
      <c r="Y89" s="70"/>
      <c r="Z89" s="68"/>
      <c r="AA89" s="70"/>
      <c r="AB89" s="70"/>
      <c r="AC89" s="70"/>
      <c r="AD89" s="70"/>
      <c r="AE89" s="76"/>
    </row>
    <row r="90" spans="1:31">
      <c r="A90" s="68"/>
      <c r="B90" s="630"/>
      <c r="C90" s="78" t="s">
        <v>273</v>
      </c>
      <c r="D90" s="70"/>
      <c r="E90" s="71"/>
      <c r="F90" s="68"/>
      <c r="G90" s="71"/>
      <c r="H90" s="71"/>
      <c r="I90" s="70"/>
      <c r="J90" s="624" t="s">
        <v>274</v>
      </c>
      <c r="K90" s="68"/>
      <c r="L90" s="71"/>
      <c r="M90" s="71"/>
      <c r="N90" s="71"/>
      <c r="O90" s="71"/>
      <c r="P90" s="68"/>
      <c r="Q90" s="71"/>
      <c r="R90" s="71"/>
      <c r="S90" s="71"/>
      <c r="T90" s="71"/>
      <c r="U90" s="68"/>
      <c r="V90" s="70"/>
      <c r="W90" s="70"/>
      <c r="X90" s="70"/>
      <c r="Y90" s="70"/>
      <c r="Z90" s="68"/>
      <c r="AA90" s="70"/>
      <c r="AB90" s="70"/>
      <c r="AC90" s="70"/>
      <c r="AD90" s="70"/>
      <c r="AE90" s="69"/>
    </row>
    <row r="91" spans="1:31">
      <c r="A91" s="68"/>
      <c r="B91" s="630"/>
      <c r="C91" s="78" t="s">
        <v>275</v>
      </c>
      <c r="D91" s="70"/>
      <c r="E91" s="71"/>
      <c r="F91" s="68"/>
      <c r="G91" s="71"/>
      <c r="H91" s="71"/>
      <c r="I91" s="71"/>
      <c r="J91" s="625"/>
      <c r="K91" s="68"/>
      <c r="L91" s="71"/>
      <c r="M91" s="71"/>
      <c r="N91" s="71"/>
      <c r="O91" s="71"/>
      <c r="P91" s="68"/>
      <c r="Q91" s="71"/>
      <c r="R91" s="71"/>
      <c r="S91" s="71"/>
      <c r="T91" s="71"/>
      <c r="U91" s="68"/>
      <c r="V91" s="70"/>
      <c r="W91" s="70"/>
      <c r="X91" s="70"/>
      <c r="Y91" s="70"/>
      <c r="Z91" s="68"/>
      <c r="AA91" s="70"/>
      <c r="AB91" s="70"/>
      <c r="AC91" s="70"/>
      <c r="AD91" s="70"/>
      <c r="AE91" s="69"/>
    </row>
    <row r="92" spans="1:31">
      <c r="A92" s="68"/>
      <c r="B92" s="631"/>
      <c r="C92" s="69"/>
      <c r="D92" s="69"/>
      <c r="E92" s="266"/>
      <c r="F92" s="68"/>
      <c r="G92" s="80"/>
      <c r="H92" s="80"/>
      <c r="I92" s="80"/>
      <c r="J92" s="626"/>
      <c r="K92" s="68"/>
      <c r="L92" s="80"/>
      <c r="M92" s="80"/>
      <c r="N92" s="80"/>
      <c r="O92" s="266"/>
      <c r="P92" s="68"/>
      <c r="Q92" s="80"/>
      <c r="R92" s="80"/>
      <c r="S92" s="80"/>
      <c r="T92" s="266"/>
      <c r="U92" s="68"/>
      <c r="V92" s="69"/>
      <c r="W92" s="69"/>
      <c r="X92" s="69"/>
      <c r="Y92" s="268"/>
      <c r="Z92" s="68"/>
      <c r="AA92" s="69"/>
      <c r="AB92" s="69"/>
      <c r="AC92" s="69"/>
      <c r="AD92" s="268"/>
      <c r="AE92" s="69"/>
    </row>
    <row r="93" spans="1:31">
      <c r="AD93" s="84" t="s">
        <v>276</v>
      </c>
    </row>
  </sheetData>
  <sheetProtection password="FD2C" sheet="1" objects="1" scenarios="1" sort="0" autoFilter="0" pivotTables="0"/>
  <autoFilter ref="A3:AD86"/>
  <mergeCells count="7">
    <mergeCell ref="A1:AD1"/>
    <mergeCell ref="G2:J2"/>
    <mergeCell ref="L2:O2"/>
    <mergeCell ref="Q2:T2"/>
    <mergeCell ref="V2:Y2"/>
    <mergeCell ref="AA2:AD2"/>
    <mergeCell ref="B2:E2"/>
  </mergeCells>
  <pageMargins left="0.5" right="0" top="0.5" bottom="0.75" header="0.3" footer="0.3"/>
  <pageSetup scale="5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1:AJ112"/>
  <sheetViews>
    <sheetView topLeftCell="E1" workbookViewId="0">
      <pane ySplit="3" topLeftCell="A88" activePane="bottomLeft" state="frozen"/>
      <selection pane="bottomLeft" activeCell="J3" sqref="J3"/>
    </sheetView>
  </sheetViews>
  <sheetFormatPr baseColWidth="10" defaultColWidth="8.83203125" defaultRowHeight="14" x14ac:dyDescent="0"/>
  <cols>
    <col min="1" max="1" width="12.5" style="522" customWidth="1"/>
    <col min="2" max="4" width="11.1640625" style="122" customWidth="1"/>
    <col min="5" max="5" width="6.83203125" style="84" customWidth="1"/>
    <col min="6" max="6" width="12.5" style="522" customWidth="1"/>
    <col min="7" max="9" width="10.33203125" style="122" customWidth="1"/>
    <col min="10" max="10" width="6.83203125" style="84" customWidth="1"/>
    <col min="11" max="11" width="12.5" style="522" customWidth="1"/>
    <col min="12" max="14" width="10.5" style="122" customWidth="1"/>
    <col min="15" max="15" width="6.83203125" style="84" customWidth="1"/>
    <col min="16" max="16" width="12.5" style="522" customWidth="1"/>
    <col min="17" max="19" width="10.83203125" style="122" customWidth="1"/>
    <col min="20" max="20" width="6.83203125" style="84" customWidth="1"/>
    <col min="21" max="21" width="12.5" style="522" customWidth="1"/>
    <col min="22" max="24" width="10.6640625" style="122" customWidth="1"/>
    <col min="25" max="25" width="6.83203125" style="84" customWidth="1"/>
    <col min="26" max="26" width="12.5" style="522" customWidth="1"/>
    <col min="27" max="29" width="11.6640625" style="172" customWidth="1"/>
    <col min="30" max="30" width="6.83203125" style="85" customWidth="1"/>
    <col min="34" max="34" width="6.5" customWidth="1"/>
  </cols>
  <sheetData>
    <row r="1" spans="1:36" ht="24" customHeight="1">
      <c r="A1" s="908" t="s">
        <v>486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  <c r="L1" s="908"/>
      <c r="M1" s="908"/>
      <c r="N1" s="908"/>
      <c r="O1" s="908"/>
      <c r="P1" s="908"/>
      <c r="Q1" s="908"/>
      <c r="R1" s="908"/>
      <c r="S1" s="908"/>
      <c r="T1" s="908"/>
      <c r="U1" s="908"/>
      <c r="V1" s="908"/>
      <c r="W1" s="908"/>
      <c r="X1" s="908"/>
      <c r="Y1" s="908"/>
      <c r="Z1" s="908"/>
      <c r="AA1" s="908"/>
      <c r="AB1" s="908"/>
      <c r="AC1" s="908"/>
      <c r="AD1" s="908"/>
    </row>
    <row r="2" spans="1:36" s="121" customFormat="1" ht="18.75" customHeight="1">
      <c r="A2" s="535"/>
      <c r="B2" s="1004" t="s">
        <v>269</v>
      </c>
      <c r="C2" s="1004"/>
      <c r="D2" s="1004"/>
      <c r="E2" s="1004"/>
      <c r="F2" s="535"/>
      <c r="G2" s="999" t="s">
        <v>125</v>
      </c>
      <c r="H2" s="999"/>
      <c r="I2" s="999"/>
      <c r="J2" s="999"/>
      <c r="K2" s="535"/>
      <c r="L2" s="1000" t="s">
        <v>126</v>
      </c>
      <c r="M2" s="1000"/>
      <c r="N2" s="1000"/>
      <c r="O2" s="1000"/>
      <c r="P2" s="535"/>
      <c r="Q2" s="1001" t="s">
        <v>258</v>
      </c>
      <c r="R2" s="1001"/>
      <c r="S2" s="1001"/>
      <c r="T2" s="1001"/>
      <c r="U2" s="535"/>
      <c r="V2" s="1002" t="s">
        <v>259</v>
      </c>
      <c r="W2" s="1002"/>
      <c r="X2" s="1002"/>
      <c r="Y2" s="1002"/>
      <c r="Z2" s="535"/>
      <c r="AA2" s="1003" t="s">
        <v>123</v>
      </c>
      <c r="AB2" s="1003"/>
      <c r="AC2" s="1003"/>
      <c r="AD2" s="1003"/>
    </row>
    <row r="3" spans="1:36" s="434" customFormat="1" ht="18.75" customHeight="1" thickBot="1">
      <c r="A3" s="639" t="s">
        <v>93</v>
      </c>
      <c r="B3" s="429" t="s">
        <v>260</v>
      </c>
      <c r="C3" s="429" t="s">
        <v>118</v>
      </c>
      <c r="D3" s="429" t="s">
        <v>261</v>
      </c>
      <c r="E3" s="430" t="s">
        <v>262</v>
      </c>
      <c r="F3" s="639" t="s">
        <v>93</v>
      </c>
      <c r="G3" s="838" t="s">
        <v>260</v>
      </c>
      <c r="H3" s="838" t="s">
        <v>118</v>
      </c>
      <c r="I3" s="838" t="s">
        <v>261</v>
      </c>
      <c r="J3" s="842" t="s">
        <v>262</v>
      </c>
      <c r="K3" s="639" t="s">
        <v>93</v>
      </c>
      <c r="L3" s="837" t="s">
        <v>260</v>
      </c>
      <c r="M3" s="837" t="s">
        <v>118</v>
      </c>
      <c r="N3" s="837" t="s">
        <v>261</v>
      </c>
      <c r="O3" s="431" t="s">
        <v>262</v>
      </c>
      <c r="P3" s="639" t="s">
        <v>93</v>
      </c>
      <c r="Q3" s="839" t="s">
        <v>260</v>
      </c>
      <c r="R3" s="839" t="s">
        <v>118</v>
      </c>
      <c r="S3" s="839" t="s">
        <v>261</v>
      </c>
      <c r="T3" s="429" t="s">
        <v>262</v>
      </c>
      <c r="U3" s="639" t="s">
        <v>93</v>
      </c>
      <c r="V3" s="840" t="s">
        <v>260</v>
      </c>
      <c r="W3" s="840" t="s">
        <v>118</v>
      </c>
      <c r="X3" s="840" t="s">
        <v>261</v>
      </c>
      <c r="Y3" s="432" t="s">
        <v>262</v>
      </c>
      <c r="Z3" s="639" t="s">
        <v>93</v>
      </c>
      <c r="AA3" s="841" t="s">
        <v>260</v>
      </c>
      <c r="AB3" s="841" t="s">
        <v>118</v>
      </c>
      <c r="AC3" s="841" t="s">
        <v>261</v>
      </c>
      <c r="AD3" s="433" t="s">
        <v>262</v>
      </c>
    </row>
    <row r="4" spans="1:36" s="122" customFormat="1" ht="15" thickTop="1">
      <c r="A4" s="187" t="s">
        <v>0</v>
      </c>
      <c r="B4" s="182">
        <v>11</v>
      </c>
      <c r="C4" s="183">
        <v>233</v>
      </c>
      <c r="D4" s="183">
        <v>280</v>
      </c>
      <c r="E4" s="642">
        <f>C4/D4</f>
        <v>0.83214285714285718</v>
      </c>
      <c r="F4" s="187" t="s">
        <v>0</v>
      </c>
      <c r="G4" s="182"/>
      <c r="H4" s="183"/>
      <c r="I4" s="183"/>
      <c r="J4" s="644"/>
      <c r="K4" s="187" t="s">
        <v>0</v>
      </c>
      <c r="L4" s="186"/>
      <c r="M4" s="186"/>
      <c r="N4" s="186"/>
      <c r="O4" s="643"/>
      <c r="P4" s="187" t="s">
        <v>0</v>
      </c>
      <c r="Q4" s="182"/>
      <c r="R4" s="183"/>
      <c r="S4" s="183"/>
      <c r="T4" s="647"/>
      <c r="U4" s="187" t="s">
        <v>0</v>
      </c>
      <c r="V4" s="186"/>
      <c r="W4" s="186"/>
      <c r="X4" s="186"/>
      <c r="Y4" s="641"/>
      <c r="Z4" s="187" t="s">
        <v>0</v>
      </c>
      <c r="AA4" s="201">
        <v>11</v>
      </c>
      <c r="AB4" s="202">
        <v>233</v>
      </c>
      <c r="AC4" s="202">
        <v>280</v>
      </c>
      <c r="AD4" s="640">
        <f>AB4/AC4</f>
        <v>0.83214285714285718</v>
      </c>
      <c r="AE4" s="197"/>
      <c r="AF4" s="197"/>
      <c r="AG4" s="197"/>
      <c r="AH4" s="197"/>
      <c r="AI4" s="197"/>
      <c r="AJ4" s="197"/>
    </row>
    <row r="5" spans="1:36" s="122" customFormat="1">
      <c r="A5" s="187" t="s">
        <v>99</v>
      </c>
      <c r="B5" s="182"/>
      <c r="C5" s="183"/>
      <c r="D5" s="183"/>
      <c r="E5" s="642"/>
      <c r="F5" s="187" t="s">
        <v>99</v>
      </c>
      <c r="G5" s="182"/>
      <c r="H5" s="183"/>
      <c r="I5" s="183"/>
      <c r="J5" s="644"/>
      <c r="K5" s="187" t="s">
        <v>99</v>
      </c>
      <c r="L5" s="186"/>
      <c r="M5" s="186"/>
      <c r="N5" s="186"/>
      <c r="O5" s="643"/>
      <c r="P5" s="187" t="s">
        <v>99</v>
      </c>
      <c r="Q5" s="182"/>
      <c r="R5" s="183"/>
      <c r="S5" s="183"/>
      <c r="T5" s="648"/>
      <c r="U5" s="187" t="s">
        <v>99</v>
      </c>
      <c r="V5" s="186"/>
      <c r="W5" s="186"/>
      <c r="X5" s="186"/>
      <c r="Y5" s="641" t="s">
        <v>267</v>
      </c>
      <c r="Z5" s="187" t="s">
        <v>99</v>
      </c>
      <c r="AA5" s="201"/>
      <c r="AB5" s="202"/>
      <c r="AC5" s="202"/>
      <c r="AD5" s="640"/>
      <c r="AE5" s="197"/>
      <c r="AF5" s="197"/>
      <c r="AG5" s="197"/>
      <c r="AH5" s="197"/>
      <c r="AI5" s="197"/>
      <c r="AJ5" s="197"/>
    </row>
    <row r="6" spans="1:36" s="122" customFormat="1">
      <c r="A6" s="187" t="s">
        <v>100</v>
      </c>
      <c r="B6" s="182"/>
      <c r="C6" s="183"/>
      <c r="D6" s="183"/>
      <c r="E6" s="642"/>
      <c r="F6" s="187" t="s">
        <v>100</v>
      </c>
      <c r="G6" s="182"/>
      <c r="H6" s="183"/>
      <c r="I6" s="183"/>
      <c r="J6" s="644"/>
      <c r="K6" s="187" t="s">
        <v>100</v>
      </c>
      <c r="L6" s="186"/>
      <c r="M6" s="186"/>
      <c r="N6" s="186"/>
      <c r="O6" s="643"/>
      <c r="P6" s="187" t="s">
        <v>100</v>
      </c>
      <c r="Q6" s="182"/>
      <c r="R6" s="183"/>
      <c r="S6" s="183"/>
      <c r="T6" s="648"/>
      <c r="U6" s="187" t="s">
        <v>100</v>
      </c>
      <c r="V6" s="186"/>
      <c r="W6" s="186"/>
      <c r="X6" s="186"/>
      <c r="Y6" s="641" t="s">
        <v>267</v>
      </c>
      <c r="Z6" s="187" t="s">
        <v>100</v>
      </c>
      <c r="AA6" s="201"/>
      <c r="AB6" s="202"/>
      <c r="AC6" s="202"/>
      <c r="AD6" s="640"/>
      <c r="AE6" s="197"/>
      <c r="AF6" s="197"/>
      <c r="AG6" s="197"/>
      <c r="AH6" s="197"/>
      <c r="AI6" s="197"/>
      <c r="AJ6" s="197"/>
    </row>
    <row r="7" spans="1:36" s="122" customFormat="1">
      <c r="A7" s="187" t="s">
        <v>101</v>
      </c>
      <c r="B7" s="182"/>
      <c r="C7" s="183"/>
      <c r="D7" s="183"/>
      <c r="E7" s="642"/>
      <c r="F7" s="187" t="s">
        <v>101</v>
      </c>
      <c r="G7" s="182"/>
      <c r="H7" s="183"/>
      <c r="I7" s="183"/>
      <c r="J7" s="644"/>
      <c r="K7" s="187" t="s">
        <v>101</v>
      </c>
      <c r="L7" s="186"/>
      <c r="M7" s="186"/>
      <c r="N7" s="186"/>
      <c r="O7" s="643"/>
      <c r="P7" s="187" t="s">
        <v>101</v>
      </c>
      <c r="Q7" s="182"/>
      <c r="R7" s="183"/>
      <c r="S7" s="183"/>
      <c r="T7" s="648"/>
      <c r="U7" s="187" t="s">
        <v>101</v>
      </c>
      <c r="V7" s="186"/>
      <c r="W7" s="186"/>
      <c r="X7" s="186"/>
      <c r="Y7" s="641"/>
      <c r="Z7" s="187" t="s">
        <v>101</v>
      </c>
      <c r="AA7" s="201"/>
      <c r="AB7" s="202"/>
      <c r="AC7" s="202"/>
      <c r="AD7" s="640"/>
      <c r="AE7" s="197"/>
      <c r="AF7" s="197"/>
      <c r="AG7" s="197"/>
      <c r="AH7" s="197"/>
      <c r="AI7" s="197"/>
      <c r="AJ7" s="197"/>
    </row>
    <row r="8" spans="1:36" s="122" customFormat="1">
      <c r="A8" s="187" t="s">
        <v>1</v>
      </c>
      <c r="B8" s="182">
        <v>10</v>
      </c>
      <c r="C8" s="183">
        <v>205</v>
      </c>
      <c r="D8" s="183">
        <v>250</v>
      </c>
      <c r="E8" s="642">
        <f t="shared" ref="E8:E68" si="0">C8/D8</f>
        <v>0.82</v>
      </c>
      <c r="F8" s="187" t="s">
        <v>1</v>
      </c>
      <c r="G8" s="182"/>
      <c r="H8" s="183"/>
      <c r="I8" s="183"/>
      <c r="J8" s="644"/>
      <c r="K8" s="187" t="s">
        <v>1</v>
      </c>
      <c r="L8" s="186"/>
      <c r="M8" s="186"/>
      <c r="N8" s="186"/>
      <c r="O8" s="643"/>
      <c r="P8" s="187" t="s">
        <v>1</v>
      </c>
      <c r="Q8" s="182"/>
      <c r="R8" s="183"/>
      <c r="S8" s="183"/>
      <c r="T8" s="648"/>
      <c r="U8" s="187" t="s">
        <v>1</v>
      </c>
      <c r="V8" s="186"/>
      <c r="W8" s="186"/>
      <c r="X8" s="186"/>
      <c r="Y8" s="641" t="s">
        <v>267</v>
      </c>
      <c r="Z8" s="187" t="s">
        <v>1</v>
      </c>
      <c r="AA8" s="201">
        <v>10</v>
      </c>
      <c r="AB8" s="202">
        <v>205</v>
      </c>
      <c r="AC8" s="202">
        <v>250</v>
      </c>
      <c r="AD8" s="640">
        <f>AB8/AC8</f>
        <v>0.82</v>
      </c>
      <c r="AE8" s="197"/>
      <c r="AF8" s="197"/>
      <c r="AG8" s="197"/>
      <c r="AH8" s="197"/>
      <c r="AI8" s="197"/>
      <c r="AJ8" s="197"/>
    </row>
    <row r="9" spans="1:36" s="122" customFormat="1">
      <c r="A9" s="187" t="s">
        <v>2</v>
      </c>
      <c r="B9" s="182"/>
      <c r="C9" s="183"/>
      <c r="D9" s="183"/>
      <c r="E9" s="642"/>
      <c r="F9" s="187" t="s">
        <v>2</v>
      </c>
      <c r="G9" s="182"/>
      <c r="H9" s="183"/>
      <c r="I9" s="183"/>
      <c r="J9" s="644"/>
      <c r="K9" s="187" t="s">
        <v>2</v>
      </c>
      <c r="L9" s="186"/>
      <c r="M9" s="186"/>
      <c r="N9" s="186"/>
      <c r="O9" s="643"/>
      <c r="P9" s="187" t="s">
        <v>2</v>
      </c>
      <c r="Q9" s="182"/>
      <c r="R9" s="183"/>
      <c r="S9" s="183"/>
      <c r="T9" s="648"/>
      <c r="U9" s="187" t="s">
        <v>2</v>
      </c>
      <c r="V9" s="186"/>
      <c r="W9" s="186"/>
      <c r="X9" s="186"/>
      <c r="Y9" s="641" t="s">
        <v>267</v>
      </c>
      <c r="Z9" s="187" t="s">
        <v>2</v>
      </c>
      <c r="AA9" s="201"/>
      <c r="AB9" s="202"/>
      <c r="AC9" s="202"/>
      <c r="AD9" s="640"/>
      <c r="AE9" s="197"/>
      <c r="AF9" s="197"/>
      <c r="AG9" s="197"/>
      <c r="AH9" s="197"/>
      <c r="AI9" s="197"/>
      <c r="AJ9" s="197"/>
    </row>
    <row r="10" spans="1:36" s="122" customFormat="1">
      <c r="A10" s="187" t="s">
        <v>3</v>
      </c>
      <c r="B10" s="182"/>
      <c r="C10" s="183"/>
      <c r="D10" s="183"/>
      <c r="E10" s="642"/>
      <c r="F10" s="187" t="s">
        <v>3</v>
      </c>
      <c r="G10" s="182"/>
      <c r="H10" s="183"/>
      <c r="I10" s="183"/>
      <c r="J10" s="644"/>
      <c r="K10" s="187" t="s">
        <v>3</v>
      </c>
      <c r="L10" s="186"/>
      <c r="M10" s="186"/>
      <c r="N10" s="186"/>
      <c r="O10" s="643"/>
      <c r="P10" s="187" t="s">
        <v>3</v>
      </c>
      <c r="Q10" s="182"/>
      <c r="R10" s="183"/>
      <c r="S10" s="183"/>
      <c r="T10" s="648"/>
      <c r="U10" s="187" t="s">
        <v>3</v>
      </c>
      <c r="V10" s="186"/>
      <c r="W10" s="186"/>
      <c r="X10" s="186"/>
      <c r="Y10" s="641" t="s">
        <v>267</v>
      </c>
      <c r="Z10" s="187" t="s">
        <v>3</v>
      </c>
      <c r="AA10" s="201"/>
      <c r="AB10" s="202"/>
      <c r="AC10" s="202"/>
      <c r="AD10" s="640"/>
      <c r="AE10" s="197"/>
      <c r="AF10" s="197"/>
      <c r="AG10" s="197"/>
      <c r="AH10" s="197"/>
      <c r="AI10" s="197"/>
      <c r="AJ10" s="197"/>
    </row>
    <row r="11" spans="1:36" s="122" customFormat="1">
      <c r="A11" s="187" t="s">
        <v>4</v>
      </c>
      <c r="B11" s="182"/>
      <c r="C11" s="183"/>
      <c r="D11" s="183"/>
      <c r="E11" s="642"/>
      <c r="F11" s="187" t="s">
        <v>4</v>
      </c>
      <c r="G11" s="182"/>
      <c r="H11" s="183"/>
      <c r="I11" s="183"/>
      <c r="J11" s="644"/>
      <c r="K11" s="187" t="s">
        <v>4</v>
      </c>
      <c r="L11" s="186"/>
      <c r="M11" s="186"/>
      <c r="N11" s="186"/>
      <c r="O11" s="643"/>
      <c r="P11" s="187" t="s">
        <v>4</v>
      </c>
      <c r="Q11" s="182"/>
      <c r="R11" s="183"/>
      <c r="S11" s="183"/>
      <c r="T11" s="648"/>
      <c r="U11" s="187" t="s">
        <v>4</v>
      </c>
      <c r="V11" s="186"/>
      <c r="W11" s="186"/>
      <c r="X11" s="186"/>
      <c r="Y11" s="641" t="s">
        <v>267</v>
      </c>
      <c r="Z11" s="187" t="s">
        <v>4</v>
      </c>
      <c r="AA11" s="201"/>
      <c r="AB11" s="202"/>
      <c r="AC11" s="202"/>
      <c r="AD11" s="640"/>
      <c r="AE11" s="197"/>
      <c r="AF11" s="197"/>
      <c r="AG11" s="197"/>
      <c r="AH11" s="197"/>
      <c r="AI11" s="197"/>
      <c r="AJ11" s="197"/>
    </row>
    <row r="12" spans="1:36" s="174" customFormat="1">
      <c r="A12" s="187" t="s">
        <v>5</v>
      </c>
      <c r="B12" s="182">
        <v>15</v>
      </c>
      <c r="C12" s="183">
        <v>195</v>
      </c>
      <c r="D12" s="183">
        <v>223</v>
      </c>
      <c r="E12" s="642">
        <f t="shared" si="0"/>
        <v>0.87443946188340804</v>
      </c>
      <c r="F12" s="187" t="s">
        <v>5</v>
      </c>
      <c r="G12" s="182">
        <v>2</v>
      </c>
      <c r="H12" s="183">
        <v>2</v>
      </c>
      <c r="I12" s="183">
        <v>2</v>
      </c>
      <c r="J12" s="644">
        <f t="shared" ref="J12:J66" si="1">H12/I12</f>
        <v>1</v>
      </c>
      <c r="K12" s="187" t="s">
        <v>5</v>
      </c>
      <c r="L12" s="186">
        <v>2</v>
      </c>
      <c r="M12" s="186">
        <v>8</v>
      </c>
      <c r="N12" s="186">
        <v>8</v>
      </c>
      <c r="O12" s="643">
        <f t="shared" ref="O12:O67" si="2">M12/N12</f>
        <v>1</v>
      </c>
      <c r="P12" s="187" t="s">
        <v>5</v>
      </c>
      <c r="Q12" s="182">
        <v>2</v>
      </c>
      <c r="R12" s="183">
        <v>9</v>
      </c>
      <c r="S12" s="183">
        <v>13</v>
      </c>
      <c r="T12" s="648">
        <f t="shared" ref="T12:T71" si="3">R12/S12</f>
        <v>0.69230769230769229</v>
      </c>
      <c r="U12" s="187" t="s">
        <v>5</v>
      </c>
      <c r="V12" s="186"/>
      <c r="W12" s="186"/>
      <c r="X12" s="186"/>
      <c r="Y12" s="641" t="s">
        <v>267</v>
      </c>
      <c r="Z12" s="187" t="s">
        <v>5</v>
      </c>
      <c r="AA12" s="180">
        <v>9</v>
      </c>
      <c r="AB12" s="181">
        <v>176</v>
      </c>
      <c r="AC12" s="181">
        <v>200</v>
      </c>
      <c r="AD12" s="640">
        <f t="shared" ref="AD12:AD75" si="4">AB12/AC12</f>
        <v>0.88</v>
      </c>
      <c r="AE12" s="197"/>
      <c r="AF12" s="197"/>
      <c r="AG12" s="197"/>
      <c r="AH12" s="197"/>
      <c r="AI12" s="197"/>
      <c r="AJ12" s="197"/>
    </row>
    <row r="13" spans="1:36" s="174" customFormat="1">
      <c r="A13" s="187" t="s">
        <v>6</v>
      </c>
      <c r="B13" s="182">
        <v>4</v>
      </c>
      <c r="C13" s="183">
        <v>9</v>
      </c>
      <c r="D13" s="183">
        <v>7</v>
      </c>
      <c r="E13" s="642">
        <f t="shared" si="0"/>
        <v>1.2857142857142858</v>
      </c>
      <c r="F13" s="187" t="s">
        <v>6</v>
      </c>
      <c r="G13" s="182"/>
      <c r="H13" s="183"/>
      <c r="I13" s="183"/>
      <c r="J13" s="644"/>
      <c r="K13" s="187" t="s">
        <v>6</v>
      </c>
      <c r="L13" s="186">
        <v>4</v>
      </c>
      <c r="M13" s="186">
        <v>9</v>
      </c>
      <c r="N13" s="186">
        <v>7</v>
      </c>
      <c r="O13" s="643">
        <f t="shared" si="2"/>
        <v>1.2857142857142858</v>
      </c>
      <c r="P13" s="187" t="s">
        <v>6</v>
      </c>
      <c r="Q13" s="182"/>
      <c r="R13" s="183"/>
      <c r="S13" s="183"/>
      <c r="T13" s="648"/>
      <c r="U13" s="187" t="s">
        <v>6</v>
      </c>
      <c r="V13" s="186"/>
      <c r="W13" s="186"/>
      <c r="X13" s="186"/>
      <c r="Y13" s="641" t="s">
        <v>267</v>
      </c>
      <c r="Z13" s="187" t="s">
        <v>6</v>
      </c>
      <c r="AA13" s="180"/>
      <c r="AB13" s="181"/>
      <c r="AC13" s="181"/>
      <c r="AD13" s="640"/>
      <c r="AE13" s="197"/>
      <c r="AF13" s="197"/>
      <c r="AG13" s="197"/>
      <c r="AH13" s="197"/>
      <c r="AI13" s="197"/>
      <c r="AJ13" s="197"/>
    </row>
    <row r="14" spans="1:36" s="174" customFormat="1">
      <c r="A14" s="187" t="s">
        <v>7</v>
      </c>
      <c r="B14" s="182">
        <v>3</v>
      </c>
      <c r="C14" s="183">
        <v>56</v>
      </c>
      <c r="D14" s="183">
        <v>68</v>
      </c>
      <c r="E14" s="642">
        <f t="shared" si="0"/>
        <v>0.82352941176470584</v>
      </c>
      <c r="F14" s="187" t="s">
        <v>7</v>
      </c>
      <c r="G14" s="182"/>
      <c r="H14" s="183"/>
      <c r="I14" s="183"/>
      <c r="J14" s="644"/>
      <c r="K14" s="187" t="s">
        <v>7</v>
      </c>
      <c r="L14" s="186"/>
      <c r="M14" s="186"/>
      <c r="N14" s="186"/>
      <c r="O14" s="643"/>
      <c r="P14" s="187" t="s">
        <v>7</v>
      </c>
      <c r="Q14" s="182"/>
      <c r="R14" s="183"/>
      <c r="S14" s="183"/>
      <c r="T14" s="648"/>
      <c r="U14" s="187" t="s">
        <v>7</v>
      </c>
      <c r="V14" s="186"/>
      <c r="W14" s="186"/>
      <c r="X14" s="186"/>
      <c r="Y14" s="641" t="s">
        <v>267</v>
      </c>
      <c r="Z14" s="187" t="s">
        <v>7</v>
      </c>
      <c r="AA14" s="180">
        <v>3</v>
      </c>
      <c r="AB14" s="181">
        <v>56</v>
      </c>
      <c r="AC14" s="181">
        <v>68</v>
      </c>
      <c r="AD14" s="640">
        <f t="shared" si="4"/>
        <v>0.82352941176470584</v>
      </c>
      <c r="AE14" s="197"/>
      <c r="AF14" s="197"/>
      <c r="AG14" s="197"/>
      <c r="AH14" s="197"/>
      <c r="AI14" s="197"/>
      <c r="AJ14" s="197"/>
    </row>
    <row r="15" spans="1:36" s="174" customFormat="1">
      <c r="A15" s="187" t="s">
        <v>8</v>
      </c>
      <c r="B15" s="182">
        <v>3</v>
      </c>
      <c r="C15" s="183">
        <v>18</v>
      </c>
      <c r="D15" s="183">
        <v>16</v>
      </c>
      <c r="E15" s="642">
        <f t="shared" si="0"/>
        <v>1.125</v>
      </c>
      <c r="F15" s="187" t="s">
        <v>8</v>
      </c>
      <c r="G15" s="182"/>
      <c r="H15" s="183"/>
      <c r="I15" s="183"/>
      <c r="J15" s="644"/>
      <c r="K15" s="187" t="s">
        <v>8</v>
      </c>
      <c r="L15" s="186">
        <v>3</v>
      </c>
      <c r="M15" s="186">
        <v>18</v>
      </c>
      <c r="N15" s="186">
        <v>16</v>
      </c>
      <c r="O15" s="643">
        <f t="shared" si="2"/>
        <v>1.125</v>
      </c>
      <c r="P15" s="187" t="s">
        <v>8</v>
      </c>
      <c r="Q15" s="182"/>
      <c r="R15" s="183"/>
      <c r="S15" s="183"/>
      <c r="T15" s="648"/>
      <c r="U15" s="187" t="s">
        <v>8</v>
      </c>
      <c r="V15" s="186"/>
      <c r="W15" s="186"/>
      <c r="X15" s="186"/>
      <c r="Y15" s="641" t="s">
        <v>267</v>
      </c>
      <c r="Z15" s="187" t="s">
        <v>8</v>
      </c>
      <c r="AA15" s="180"/>
      <c r="AB15" s="181"/>
      <c r="AC15" s="181"/>
      <c r="AD15" s="640"/>
      <c r="AE15" s="197"/>
      <c r="AF15" s="197"/>
      <c r="AG15" s="197"/>
      <c r="AH15" s="197"/>
      <c r="AI15" s="197"/>
      <c r="AJ15" s="197"/>
    </row>
    <row r="16" spans="1:36" s="174" customFormat="1">
      <c r="A16" s="187" t="s">
        <v>9</v>
      </c>
      <c r="B16" s="182">
        <v>45</v>
      </c>
      <c r="C16" s="183">
        <v>954</v>
      </c>
      <c r="D16" s="183">
        <v>1116</v>
      </c>
      <c r="E16" s="642">
        <f t="shared" si="0"/>
        <v>0.85483870967741937</v>
      </c>
      <c r="F16" s="187" t="s">
        <v>9</v>
      </c>
      <c r="G16" s="182"/>
      <c r="H16" s="183"/>
      <c r="I16" s="183"/>
      <c r="J16" s="644"/>
      <c r="K16" s="187" t="s">
        <v>9</v>
      </c>
      <c r="L16" s="186">
        <v>1</v>
      </c>
      <c r="M16" s="186">
        <v>22</v>
      </c>
      <c r="N16" s="186">
        <v>24</v>
      </c>
      <c r="O16" s="643">
        <f t="shared" si="2"/>
        <v>0.91666666666666663</v>
      </c>
      <c r="P16" s="187" t="s">
        <v>9</v>
      </c>
      <c r="Q16" s="182"/>
      <c r="R16" s="183"/>
      <c r="S16" s="183"/>
      <c r="T16" s="648"/>
      <c r="U16" s="187" t="s">
        <v>9</v>
      </c>
      <c r="V16" s="186">
        <v>8</v>
      </c>
      <c r="W16" s="186">
        <v>117</v>
      </c>
      <c r="X16" s="186">
        <v>192</v>
      </c>
      <c r="Y16" s="641">
        <f>W16/X16</f>
        <v>0.609375</v>
      </c>
      <c r="Z16" s="187" t="s">
        <v>9</v>
      </c>
      <c r="AA16" s="180">
        <v>36</v>
      </c>
      <c r="AB16" s="181">
        <v>815</v>
      </c>
      <c r="AC16" s="181">
        <v>900</v>
      </c>
      <c r="AD16" s="640">
        <f t="shared" si="4"/>
        <v>0.90555555555555556</v>
      </c>
      <c r="AE16" s="197"/>
      <c r="AF16" s="197"/>
      <c r="AG16" s="197"/>
      <c r="AH16" s="197"/>
      <c r="AI16" s="197"/>
      <c r="AJ16" s="197"/>
    </row>
    <row r="17" spans="1:36" s="122" customFormat="1">
      <c r="A17" s="187" t="s">
        <v>10</v>
      </c>
      <c r="B17" s="182"/>
      <c r="C17" s="183"/>
      <c r="D17" s="183"/>
      <c r="E17" s="642"/>
      <c r="F17" s="187" t="s">
        <v>10</v>
      </c>
      <c r="G17" s="182"/>
      <c r="H17" s="183"/>
      <c r="I17" s="183"/>
      <c r="J17" s="644"/>
      <c r="K17" s="187" t="s">
        <v>10</v>
      </c>
      <c r="L17" s="186"/>
      <c r="M17" s="186"/>
      <c r="N17" s="186"/>
      <c r="O17" s="643"/>
      <c r="P17" s="187" t="s">
        <v>10</v>
      </c>
      <c r="Q17" s="182"/>
      <c r="R17" s="183"/>
      <c r="S17" s="183"/>
      <c r="T17" s="648"/>
      <c r="U17" s="187" t="s">
        <v>10</v>
      </c>
      <c r="V17" s="186"/>
      <c r="W17" s="186"/>
      <c r="X17" s="186"/>
      <c r="Y17" s="641"/>
      <c r="Z17" s="187" t="s">
        <v>10</v>
      </c>
      <c r="AA17" s="201"/>
      <c r="AB17" s="202"/>
      <c r="AC17" s="202"/>
      <c r="AD17" s="640"/>
      <c r="AE17" s="197"/>
      <c r="AF17" s="197"/>
      <c r="AG17" s="197"/>
      <c r="AH17" s="197"/>
      <c r="AI17" s="197"/>
      <c r="AJ17" s="197"/>
    </row>
    <row r="18" spans="1:36" s="122" customFormat="1">
      <c r="A18" s="187" t="s">
        <v>11</v>
      </c>
      <c r="B18" s="182"/>
      <c r="C18" s="183"/>
      <c r="D18" s="183"/>
      <c r="E18" s="642"/>
      <c r="F18" s="187" t="s">
        <v>11</v>
      </c>
      <c r="G18" s="182"/>
      <c r="H18" s="183"/>
      <c r="I18" s="183"/>
      <c r="J18" s="644"/>
      <c r="K18" s="187" t="s">
        <v>11</v>
      </c>
      <c r="L18" s="186"/>
      <c r="M18" s="186"/>
      <c r="N18" s="186"/>
      <c r="O18" s="643"/>
      <c r="P18" s="187" t="s">
        <v>11</v>
      </c>
      <c r="Q18" s="182"/>
      <c r="R18" s="183"/>
      <c r="S18" s="183"/>
      <c r="T18" s="648"/>
      <c r="U18" s="187" t="s">
        <v>11</v>
      </c>
      <c r="V18" s="186"/>
      <c r="W18" s="186"/>
      <c r="X18" s="186"/>
      <c r="Y18" s="641"/>
      <c r="Z18" s="187" t="s">
        <v>11</v>
      </c>
      <c r="AA18" s="201"/>
      <c r="AB18" s="202"/>
      <c r="AC18" s="202"/>
      <c r="AD18" s="640"/>
      <c r="AE18" s="197"/>
      <c r="AF18" s="197"/>
      <c r="AG18" s="197"/>
      <c r="AH18" s="197"/>
      <c r="AI18" s="197"/>
      <c r="AJ18" s="197"/>
    </row>
    <row r="19" spans="1:36" s="122" customFormat="1">
      <c r="A19" s="187" t="s">
        <v>12</v>
      </c>
      <c r="B19" s="182">
        <v>20</v>
      </c>
      <c r="C19" s="183">
        <v>425</v>
      </c>
      <c r="D19" s="183">
        <v>515</v>
      </c>
      <c r="E19" s="642">
        <f t="shared" si="0"/>
        <v>0.82524271844660191</v>
      </c>
      <c r="F19" s="187" t="s">
        <v>12</v>
      </c>
      <c r="G19" s="182"/>
      <c r="H19" s="183"/>
      <c r="I19" s="183"/>
      <c r="J19" s="644"/>
      <c r="K19" s="187" t="s">
        <v>12</v>
      </c>
      <c r="L19" s="186"/>
      <c r="M19" s="186"/>
      <c r="N19" s="186"/>
      <c r="O19" s="643"/>
      <c r="P19" s="187" t="s">
        <v>12</v>
      </c>
      <c r="Q19" s="182"/>
      <c r="R19" s="183"/>
      <c r="S19" s="183"/>
      <c r="T19" s="648"/>
      <c r="U19" s="187" t="s">
        <v>12</v>
      </c>
      <c r="V19" s="186"/>
      <c r="W19" s="186"/>
      <c r="X19" s="186"/>
      <c r="Y19" s="641"/>
      <c r="Z19" s="187" t="s">
        <v>12</v>
      </c>
      <c r="AA19" s="201">
        <v>20</v>
      </c>
      <c r="AB19" s="202">
        <v>425</v>
      </c>
      <c r="AC19" s="202">
        <v>515</v>
      </c>
      <c r="AD19" s="640">
        <f t="shared" si="4"/>
        <v>0.82524271844660191</v>
      </c>
      <c r="AE19" s="197"/>
      <c r="AF19" s="197"/>
      <c r="AG19" s="197"/>
      <c r="AH19" s="197"/>
      <c r="AI19" s="197"/>
      <c r="AJ19" s="197"/>
    </row>
    <row r="20" spans="1:36" s="122" customFormat="1">
      <c r="A20" s="187" t="s">
        <v>13</v>
      </c>
      <c r="B20" s="182">
        <v>15</v>
      </c>
      <c r="C20" s="183">
        <v>264</v>
      </c>
      <c r="D20" s="183">
        <v>347</v>
      </c>
      <c r="E20" s="642">
        <f t="shared" si="0"/>
        <v>0.76080691642651299</v>
      </c>
      <c r="F20" s="187" t="s">
        <v>13</v>
      </c>
      <c r="G20" s="182"/>
      <c r="H20" s="183"/>
      <c r="I20" s="183"/>
      <c r="J20" s="644"/>
      <c r="K20" s="187" t="s">
        <v>13</v>
      </c>
      <c r="L20" s="186">
        <v>1</v>
      </c>
      <c r="M20" s="186">
        <v>2</v>
      </c>
      <c r="N20" s="186">
        <v>2</v>
      </c>
      <c r="O20" s="643">
        <f t="shared" si="2"/>
        <v>1</v>
      </c>
      <c r="P20" s="187" t="s">
        <v>13</v>
      </c>
      <c r="Q20" s="182"/>
      <c r="R20" s="183"/>
      <c r="S20" s="183"/>
      <c r="T20" s="648"/>
      <c r="U20" s="187" t="s">
        <v>13</v>
      </c>
      <c r="V20" s="186"/>
      <c r="W20" s="186"/>
      <c r="X20" s="186"/>
      <c r="Y20" s="641"/>
      <c r="Z20" s="187" t="s">
        <v>13</v>
      </c>
      <c r="AA20" s="201">
        <v>14</v>
      </c>
      <c r="AB20" s="202">
        <v>262</v>
      </c>
      <c r="AC20" s="202">
        <v>345</v>
      </c>
      <c r="AD20" s="640">
        <f t="shared" si="4"/>
        <v>0.75942028985507248</v>
      </c>
      <c r="AE20" s="197"/>
      <c r="AF20" s="197"/>
      <c r="AG20" s="197"/>
      <c r="AH20" s="197"/>
      <c r="AI20" s="197"/>
      <c r="AJ20" s="197"/>
    </row>
    <row r="21" spans="1:36" s="122" customFormat="1">
      <c r="A21" s="187" t="s">
        <v>14</v>
      </c>
      <c r="B21" s="182">
        <v>11</v>
      </c>
      <c r="C21" s="183">
        <v>228</v>
      </c>
      <c r="D21" s="183">
        <v>271</v>
      </c>
      <c r="E21" s="642">
        <f t="shared" si="0"/>
        <v>0.84132841328413288</v>
      </c>
      <c r="F21" s="187" t="s">
        <v>14</v>
      </c>
      <c r="G21" s="182"/>
      <c r="H21" s="183"/>
      <c r="I21" s="183"/>
      <c r="J21" s="644"/>
      <c r="K21" s="187" t="s">
        <v>14</v>
      </c>
      <c r="L21" s="186"/>
      <c r="M21" s="186"/>
      <c r="N21" s="186"/>
      <c r="O21" s="643"/>
      <c r="P21" s="187" t="s">
        <v>14</v>
      </c>
      <c r="Q21" s="182"/>
      <c r="R21" s="183"/>
      <c r="S21" s="183"/>
      <c r="T21" s="648"/>
      <c r="U21" s="187" t="s">
        <v>14</v>
      </c>
      <c r="V21" s="186">
        <v>2</v>
      </c>
      <c r="W21" s="186">
        <v>39</v>
      </c>
      <c r="X21" s="186">
        <v>48</v>
      </c>
      <c r="Y21" s="641">
        <f t="shared" ref="Y21" si="5">W21/X21</f>
        <v>0.8125</v>
      </c>
      <c r="Z21" s="187" t="s">
        <v>14</v>
      </c>
      <c r="AA21" s="180">
        <v>9</v>
      </c>
      <c r="AB21" s="181">
        <v>189</v>
      </c>
      <c r="AC21" s="181">
        <v>223</v>
      </c>
      <c r="AD21" s="640">
        <f t="shared" si="4"/>
        <v>0.84753363228699552</v>
      </c>
      <c r="AE21" s="197"/>
      <c r="AF21" s="197"/>
      <c r="AG21" s="197"/>
      <c r="AH21" s="197"/>
      <c r="AI21" s="197"/>
      <c r="AJ21" s="197"/>
    </row>
    <row r="22" spans="1:36" s="122" customFormat="1">
      <c r="A22" s="187" t="s">
        <v>15</v>
      </c>
      <c r="B22" s="182"/>
      <c r="C22" s="183"/>
      <c r="D22" s="183"/>
      <c r="E22" s="642"/>
      <c r="F22" s="187" t="s">
        <v>15</v>
      </c>
      <c r="G22" s="182"/>
      <c r="H22" s="183"/>
      <c r="I22" s="183"/>
      <c r="J22" s="644"/>
      <c r="K22" s="187" t="s">
        <v>15</v>
      </c>
      <c r="L22" s="186"/>
      <c r="M22" s="186"/>
      <c r="N22" s="186"/>
      <c r="O22" s="643"/>
      <c r="P22" s="187" t="s">
        <v>15</v>
      </c>
      <c r="Q22" s="182"/>
      <c r="R22" s="183"/>
      <c r="S22" s="183"/>
      <c r="T22" s="648"/>
      <c r="U22" s="187" t="s">
        <v>15</v>
      </c>
      <c r="V22" s="186"/>
      <c r="W22" s="186"/>
      <c r="X22" s="186"/>
      <c r="Y22" s="641"/>
      <c r="Z22" s="187" t="s">
        <v>15</v>
      </c>
      <c r="AA22" s="201"/>
      <c r="AB22" s="202"/>
      <c r="AC22" s="202"/>
      <c r="AD22" s="640"/>
      <c r="AE22" s="197"/>
      <c r="AF22" s="197"/>
      <c r="AG22" s="197"/>
      <c r="AH22" s="197"/>
      <c r="AI22" s="197"/>
      <c r="AJ22" s="197"/>
    </row>
    <row r="23" spans="1:36" s="122" customFormat="1">
      <c r="A23" s="187" t="s">
        <v>16</v>
      </c>
      <c r="B23" s="182">
        <v>21</v>
      </c>
      <c r="C23" s="183">
        <v>415</v>
      </c>
      <c r="D23" s="183">
        <v>530</v>
      </c>
      <c r="E23" s="642">
        <f t="shared" si="0"/>
        <v>0.78301886792452835</v>
      </c>
      <c r="F23" s="187" t="s">
        <v>16</v>
      </c>
      <c r="G23" s="182"/>
      <c r="H23" s="183"/>
      <c r="I23" s="183"/>
      <c r="J23" s="644"/>
      <c r="K23" s="187" t="s">
        <v>16</v>
      </c>
      <c r="L23" s="186"/>
      <c r="M23" s="186"/>
      <c r="N23" s="186"/>
      <c r="O23" s="643"/>
      <c r="P23" s="187" t="s">
        <v>16</v>
      </c>
      <c r="Q23" s="182">
        <v>1</v>
      </c>
      <c r="R23" s="183">
        <v>19</v>
      </c>
      <c r="S23" s="183">
        <v>25</v>
      </c>
      <c r="T23" s="648">
        <f t="shared" si="3"/>
        <v>0.76</v>
      </c>
      <c r="U23" s="187" t="s">
        <v>16</v>
      </c>
      <c r="V23" s="186"/>
      <c r="W23" s="186"/>
      <c r="X23" s="186"/>
      <c r="Y23" s="641"/>
      <c r="Z23" s="187" t="s">
        <v>16</v>
      </c>
      <c r="AA23" s="201">
        <v>20</v>
      </c>
      <c r="AB23" s="202">
        <v>396</v>
      </c>
      <c r="AC23" s="202">
        <v>505</v>
      </c>
      <c r="AD23" s="640">
        <f t="shared" si="4"/>
        <v>0.78415841584158419</v>
      </c>
      <c r="AE23" s="197"/>
      <c r="AF23" s="197"/>
      <c r="AG23" s="197"/>
      <c r="AH23" s="197"/>
      <c r="AI23" s="197"/>
      <c r="AJ23" s="197"/>
    </row>
    <row r="24" spans="1:36" s="122" customFormat="1">
      <c r="A24" s="187" t="s">
        <v>17</v>
      </c>
      <c r="B24" s="182">
        <v>9</v>
      </c>
      <c r="C24" s="183">
        <v>58</v>
      </c>
      <c r="D24" s="183">
        <v>65</v>
      </c>
      <c r="E24" s="642">
        <f t="shared" si="0"/>
        <v>0.89230769230769236</v>
      </c>
      <c r="F24" s="187" t="s">
        <v>17</v>
      </c>
      <c r="G24" s="182"/>
      <c r="H24" s="183"/>
      <c r="I24" s="183"/>
      <c r="J24" s="644"/>
      <c r="K24" s="187" t="s">
        <v>17</v>
      </c>
      <c r="L24" s="186">
        <v>9</v>
      </c>
      <c r="M24" s="186">
        <v>58</v>
      </c>
      <c r="N24" s="186">
        <v>65</v>
      </c>
      <c r="O24" s="643">
        <f t="shared" si="2"/>
        <v>0.89230769230769236</v>
      </c>
      <c r="P24" s="187" t="s">
        <v>17</v>
      </c>
      <c r="Q24" s="182"/>
      <c r="R24" s="183"/>
      <c r="S24" s="183"/>
      <c r="T24" s="648"/>
      <c r="U24" s="187" t="s">
        <v>17</v>
      </c>
      <c r="V24" s="186"/>
      <c r="W24" s="186"/>
      <c r="X24" s="186"/>
      <c r="Y24" s="641"/>
      <c r="Z24" s="187" t="s">
        <v>17</v>
      </c>
      <c r="AA24" s="201"/>
      <c r="AB24" s="202"/>
      <c r="AC24" s="202"/>
      <c r="AD24" s="640"/>
      <c r="AE24" s="197"/>
      <c r="AF24" s="197"/>
      <c r="AG24" s="197"/>
      <c r="AH24" s="197"/>
      <c r="AI24" s="197"/>
      <c r="AJ24" s="197"/>
    </row>
    <row r="25" spans="1:36" s="122" customFormat="1">
      <c r="A25" s="187" t="s">
        <v>18</v>
      </c>
      <c r="B25" s="182">
        <v>72</v>
      </c>
      <c r="C25" s="183">
        <v>1117</v>
      </c>
      <c r="D25" s="183">
        <v>1528</v>
      </c>
      <c r="E25" s="642">
        <f t="shared" si="0"/>
        <v>0.73102094240837701</v>
      </c>
      <c r="F25" s="187" t="s">
        <v>18</v>
      </c>
      <c r="G25" s="182">
        <v>1</v>
      </c>
      <c r="H25" s="183">
        <v>4</v>
      </c>
      <c r="I25" s="183">
        <v>4</v>
      </c>
      <c r="J25" s="644">
        <f t="shared" si="1"/>
        <v>1</v>
      </c>
      <c r="K25" s="187" t="s">
        <v>18</v>
      </c>
      <c r="L25" s="186">
        <v>13</v>
      </c>
      <c r="M25" s="186">
        <v>61</v>
      </c>
      <c r="N25" s="186">
        <v>77</v>
      </c>
      <c r="O25" s="643">
        <f t="shared" si="2"/>
        <v>0.79220779220779225</v>
      </c>
      <c r="P25" s="187" t="s">
        <v>18</v>
      </c>
      <c r="Q25" s="182"/>
      <c r="R25" s="183"/>
      <c r="S25" s="183"/>
      <c r="T25" s="648"/>
      <c r="U25" s="187" t="s">
        <v>18</v>
      </c>
      <c r="V25" s="186"/>
      <c r="W25" s="186"/>
      <c r="X25" s="186"/>
      <c r="Y25" s="641"/>
      <c r="Z25" s="187" t="s">
        <v>18</v>
      </c>
      <c r="AA25" s="201">
        <v>58</v>
      </c>
      <c r="AB25" s="202">
        <v>1052</v>
      </c>
      <c r="AC25" s="202">
        <v>1447</v>
      </c>
      <c r="AD25" s="640">
        <f t="shared" si="4"/>
        <v>0.72702142363510713</v>
      </c>
      <c r="AE25" s="197"/>
      <c r="AF25" s="197"/>
      <c r="AG25" s="197"/>
      <c r="AH25" s="197"/>
      <c r="AI25" s="197"/>
      <c r="AJ25" s="197"/>
    </row>
    <row r="26" spans="1:36" s="122" customFormat="1">
      <c r="A26" s="187" t="s">
        <v>19</v>
      </c>
      <c r="B26" s="182">
        <v>6</v>
      </c>
      <c r="C26" s="183">
        <v>47</v>
      </c>
      <c r="D26" s="183">
        <v>93</v>
      </c>
      <c r="E26" s="642">
        <f t="shared" si="0"/>
        <v>0.5053763440860215</v>
      </c>
      <c r="F26" s="187" t="s">
        <v>19</v>
      </c>
      <c r="G26" s="182"/>
      <c r="H26" s="183"/>
      <c r="I26" s="183"/>
      <c r="J26" s="644"/>
      <c r="K26" s="187" t="s">
        <v>19</v>
      </c>
      <c r="L26" s="186"/>
      <c r="M26" s="186"/>
      <c r="N26" s="186"/>
      <c r="O26" s="643"/>
      <c r="P26" s="187" t="s">
        <v>19</v>
      </c>
      <c r="Q26" s="182">
        <v>6</v>
      </c>
      <c r="R26" s="183">
        <v>47</v>
      </c>
      <c r="S26" s="183">
        <v>93</v>
      </c>
      <c r="T26" s="648">
        <f t="shared" si="3"/>
        <v>0.5053763440860215</v>
      </c>
      <c r="U26" s="187" t="s">
        <v>19</v>
      </c>
      <c r="V26" s="186"/>
      <c r="W26" s="186"/>
      <c r="X26" s="186"/>
      <c r="Y26" s="641"/>
      <c r="Z26" s="187" t="s">
        <v>19</v>
      </c>
      <c r="AA26" s="201"/>
      <c r="AB26" s="202"/>
      <c r="AC26" s="202"/>
      <c r="AD26" s="640"/>
      <c r="AE26" s="197"/>
      <c r="AF26" s="197"/>
      <c r="AG26" s="197"/>
      <c r="AH26" s="197"/>
      <c r="AI26" s="197"/>
      <c r="AJ26" s="197"/>
    </row>
    <row r="27" spans="1:36" s="122" customFormat="1">
      <c r="A27" s="187" t="s">
        <v>20</v>
      </c>
      <c r="B27" s="182">
        <v>18</v>
      </c>
      <c r="C27" s="183">
        <v>360</v>
      </c>
      <c r="D27" s="183">
        <v>414</v>
      </c>
      <c r="E27" s="642">
        <f t="shared" si="0"/>
        <v>0.86956521739130432</v>
      </c>
      <c r="F27" s="187" t="s">
        <v>20</v>
      </c>
      <c r="G27" s="182"/>
      <c r="H27" s="183"/>
      <c r="I27" s="183"/>
      <c r="J27" s="644"/>
      <c r="K27" s="187" t="s">
        <v>20</v>
      </c>
      <c r="L27" s="186"/>
      <c r="M27" s="186"/>
      <c r="N27" s="186"/>
      <c r="O27" s="643"/>
      <c r="P27" s="187" t="s">
        <v>20</v>
      </c>
      <c r="Q27" s="182"/>
      <c r="R27" s="183"/>
      <c r="S27" s="183"/>
      <c r="T27" s="648"/>
      <c r="U27" s="187" t="s">
        <v>20</v>
      </c>
      <c r="V27" s="186"/>
      <c r="W27" s="186"/>
      <c r="X27" s="186"/>
      <c r="Y27" s="641"/>
      <c r="Z27" s="187" t="s">
        <v>20</v>
      </c>
      <c r="AA27" s="201">
        <v>18</v>
      </c>
      <c r="AB27" s="202">
        <v>360</v>
      </c>
      <c r="AC27" s="202">
        <v>414</v>
      </c>
      <c r="AD27" s="640">
        <f t="shared" si="4"/>
        <v>0.86956521739130432</v>
      </c>
      <c r="AE27" s="197"/>
      <c r="AF27" s="197"/>
      <c r="AG27" s="197"/>
      <c r="AH27" s="197"/>
      <c r="AI27" s="197"/>
      <c r="AJ27" s="197"/>
    </row>
    <row r="28" spans="1:36" s="122" customFormat="1">
      <c r="A28" s="187" t="s">
        <v>21</v>
      </c>
      <c r="B28" s="182"/>
      <c r="C28" s="183"/>
      <c r="D28" s="183"/>
      <c r="E28" s="642"/>
      <c r="F28" s="187" t="s">
        <v>21</v>
      </c>
      <c r="G28" s="182"/>
      <c r="H28" s="183"/>
      <c r="I28" s="183"/>
      <c r="J28" s="644"/>
      <c r="K28" s="187" t="s">
        <v>21</v>
      </c>
      <c r="L28" s="186"/>
      <c r="M28" s="186"/>
      <c r="N28" s="186"/>
      <c r="O28" s="643"/>
      <c r="P28" s="187" t="s">
        <v>21</v>
      </c>
      <c r="Q28" s="182"/>
      <c r="R28" s="183"/>
      <c r="S28" s="183"/>
      <c r="T28" s="648"/>
      <c r="U28" s="187" t="s">
        <v>21</v>
      </c>
      <c r="V28" s="186"/>
      <c r="W28" s="186"/>
      <c r="X28" s="186"/>
      <c r="Y28" s="641"/>
      <c r="Z28" s="187" t="s">
        <v>21</v>
      </c>
      <c r="AA28" s="201"/>
      <c r="AB28" s="202"/>
      <c r="AC28" s="202"/>
      <c r="AD28" s="640"/>
      <c r="AE28" s="197"/>
      <c r="AF28" s="197"/>
      <c r="AG28" s="197"/>
      <c r="AH28" s="197"/>
      <c r="AI28" s="197"/>
      <c r="AJ28" s="197"/>
    </row>
    <row r="29" spans="1:36" s="122" customFormat="1">
      <c r="A29" s="187" t="s">
        <v>22</v>
      </c>
      <c r="B29" s="182"/>
      <c r="C29" s="183"/>
      <c r="D29" s="183"/>
      <c r="E29" s="642"/>
      <c r="F29" s="187" t="s">
        <v>22</v>
      </c>
      <c r="G29" s="182"/>
      <c r="H29" s="183"/>
      <c r="I29" s="183"/>
      <c r="J29" s="644"/>
      <c r="K29" s="187" t="s">
        <v>22</v>
      </c>
      <c r="L29" s="186"/>
      <c r="M29" s="186"/>
      <c r="N29" s="186"/>
      <c r="O29" s="643"/>
      <c r="P29" s="187" t="s">
        <v>22</v>
      </c>
      <c r="Q29" s="182"/>
      <c r="R29" s="183"/>
      <c r="S29" s="183"/>
      <c r="T29" s="648"/>
      <c r="U29" s="187" t="s">
        <v>22</v>
      </c>
      <c r="V29" s="186"/>
      <c r="W29" s="186"/>
      <c r="X29" s="186"/>
      <c r="Y29" s="641"/>
      <c r="Z29" s="187" t="s">
        <v>22</v>
      </c>
      <c r="AA29" s="201"/>
      <c r="AB29" s="202"/>
      <c r="AC29" s="202"/>
      <c r="AD29" s="640"/>
      <c r="AE29" s="197"/>
      <c r="AF29" s="197"/>
      <c r="AG29" s="197"/>
      <c r="AH29" s="197"/>
      <c r="AI29" s="197"/>
      <c r="AJ29" s="197"/>
    </row>
    <row r="30" spans="1:36" s="122" customFormat="1">
      <c r="A30" s="187" t="s">
        <v>23</v>
      </c>
      <c r="B30" s="182">
        <v>16</v>
      </c>
      <c r="C30" s="183">
        <v>341</v>
      </c>
      <c r="D30" s="183">
        <v>398</v>
      </c>
      <c r="E30" s="642">
        <f t="shared" si="0"/>
        <v>0.85678391959798994</v>
      </c>
      <c r="F30" s="187" t="s">
        <v>23</v>
      </c>
      <c r="G30" s="182"/>
      <c r="H30" s="183"/>
      <c r="I30" s="183"/>
      <c r="J30" s="644"/>
      <c r="K30" s="187" t="s">
        <v>23</v>
      </c>
      <c r="L30" s="186"/>
      <c r="M30" s="186"/>
      <c r="N30" s="186"/>
      <c r="O30" s="643"/>
      <c r="P30" s="187" t="s">
        <v>23</v>
      </c>
      <c r="Q30" s="182"/>
      <c r="R30" s="183"/>
      <c r="S30" s="183"/>
      <c r="T30" s="648"/>
      <c r="U30" s="187" t="s">
        <v>23</v>
      </c>
      <c r="V30" s="186"/>
      <c r="W30" s="186"/>
      <c r="X30" s="186"/>
      <c r="Y30" s="641"/>
      <c r="Z30" s="187" t="s">
        <v>23</v>
      </c>
      <c r="AA30" s="201">
        <v>16</v>
      </c>
      <c r="AB30" s="202">
        <v>341</v>
      </c>
      <c r="AC30" s="202">
        <v>398</v>
      </c>
      <c r="AD30" s="640">
        <f t="shared" si="4"/>
        <v>0.85678391959798994</v>
      </c>
      <c r="AE30" s="197"/>
      <c r="AF30" s="197"/>
      <c r="AG30" s="197"/>
      <c r="AH30" s="197"/>
      <c r="AI30" s="197"/>
      <c r="AJ30" s="197"/>
    </row>
    <row r="31" spans="1:36" s="122" customFormat="1">
      <c r="A31" s="187" t="s">
        <v>24</v>
      </c>
      <c r="B31" s="182">
        <v>83</v>
      </c>
      <c r="C31" s="183">
        <v>693</v>
      </c>
      <c r="D31" s="183">
        <v>1250</v>
      </c>
      <c r="E31" s="642">
        <f t="shared" si="0"/>
        <v>0.5544</v>
      </c>
      <c r="F31" s="187" t="s">
        <v>24</v>
      </c>
      <c r="G31" s="182">
        <v>19</v>
      </c>
      <c r="H31" s="183">
        <v>76</v>
      </c>
      <c r="I31" s="183">
        <v>290</v>
      </c>
      <c r="J31" s="644">
        <f t="shared" si="1"/>
        <v>0.2620689655172414</v>
      </c>
      <c r="K31" s="187" t="s">
        <v>24</v>
      </c>
      <c r="L31" s="186">
        <v>27</v>
      </c>
      <c r="M31" s="186">
        <v>148</v>
      </c>
      <c r="N31" s="186">
        <v>275</v>
      </c>
      <c r="O31" s="643">
        <f t="shared" si="2"/>
        <v>0.53818181818181821</v>
      </c>
      <c r="P31" s="187" t="s">
        <v>24</v>
      </c>
      <c r="Q31" s="182">
        <v>16</v>
      </c>
      <c r="R31" s="183">
        <v>70</v>
      </c>
      <c r="S31" s="183">
        <v>167</v>
      </c>
      <c r="T31" s="648">
        <f t="shared" si="3"/>
        <v>0.41916167664670656</v>
      </c>
      <c r="U31" s="187" t="s">
        <v>24</v>
      </c>
      <c r="V31" s="186"/>
      <c r="W31" s="186"/>
      <c r="X31" s="186"/>
      <c r="Y31" s="641"/>
      <c r="Z31" s="187" t="s">
        <v>24</v>
      </c>
      <c r="AA31" s="201">
        <v>21</v>
      </c>
      <c r="AB31" s="202">
        <v>399</v>
      </c>
      <c r="AC31" s="202">
        <v>518</v>
      </c>
      <c r="AD31" s="640">
        <f t="shared" si="4"/>
        <v>0.77027027027027029</v>
      </c>
      <c r="AE31" s="197"/>
      <c r="AF31" s="197"/>
      <c r="AG31" s="197"/>
      <c r="AH31" s="197"/>
      <c r="AI31" s="197"/>
      <c r="AJ31" s="197"/>
    </row>
    <row r="32" spans="1:36" s="174" customFormat="1">
      <c r="A32" s="187" t="s">
        <v>25</v>
      </c>
      <c r="B32" s="182"/>
      <c r="C32" s="183"/>
      <c r="D32" s="183"/>
      <c r="E32" s="642"/>
      <c r="F32" s="187" t="s">
        <v>25</v>
      </c>
      <c r="G32" s="182"/>
      <c r="H32" s="183"/>
      <c r="I32" s="183"/>
      <c r="J32" s="644"/>
      <c r="K32" s="187" t="s">
        <v>25</v>
      </c>
      <c r="L32" s="186"/>
      <c r="M32" s="186"/>
      <c r="N32" s="186"/>
      <c r="O32" s="643"/>
      <c r="P32" s="187" t="s">
        <v>25</v>
      </c>
      <c r="Q32" s="182"/>
      <c r="R32" s="183"/>
      <c r="S32" s="183"/>
      <c r="T32" s="648"/>
      <c r="U32" s="187" t="s">
        <v>25</v>
      </c>
      <c r="V32" s="186"/>
      <c r="W32" s="186"/>
      <c r="X32" s="186"/>
      <c r="Y32" s="641"/>
      <c r="Z32" s="187" t="s">
        <v>25</v>
      </c>
      <c r="AA32" s="180"/>
      <c r="AB32" s="181"/>
      <c r="AC32" s="181"/>
      <c r="AD32" s="640"/>
      <c r="AE32" s="197"/>
      <c r="AF32" s="197"/>
      <c r="AG32" s="197"/>
      <c r="AH32" s="197"/>
      <c r="AI32" s="197"/>
      <c r="AJ32" s="197"/>
    </row>
    <row r="33" spans="1:36" s="174" customFormat="1">
      <c r="A33" s="187" t="s">
        <v>26</v>
      </c>
      <c r="B33" s="182"/>
      <c r="C33" s="183"/>
      <c r="D33" s="183"/>
      <c r="E33" s="642"/>
      <c r="F33" s="187" t="s">
        <v>26</v>
      </c>
      <c r="G33" s="182"/>
      <c r="H33" s="183"/>
      <c r="I33" s="183"/>
      <c r="J33" s="644"/>
      <c r="K33" s="187" t="s">
        <v>26</v>
      </c>
      <c r="L33" s="186"/>
      <c r="M33" s="186"/>
      <c r="N33" s="186"/>
      <c r="O33" s="643"/>
      <c r="P33" s="187" t="s">
        <v>26</v>
      </c>
      <c r="Q33" s="182"/>
      <c r="R33" s="183"/>
      <c r="S33" s="183"/>
      <c r="T33" s="648"/>
      <c r="U33" s="187" t="s">
        <v>26</v>
      </c>
      <c r="V33" s="186"/>
      <c r="W33" s="186"/>
      <c r="X33" s="186"/>
      <c r="Y33" s="641"/>
      <c r="Z33" s="187" t="s">
        <v>26</v>
      </c>
      <c r="AA33" s="180"/>
      <c r="AB33" s="181"/>
      <c r="AC33" s="181"/>
      <c r="AD33" s="640"/>
      <c r="AE33" s="197"/>
      <c r="AF33" s="197"/>
      <c r="AG33" s="197"/>
      <c r="AH33" s="197"/>
      <c r="AI33" s="197"/>
      <c r="AJ33" s="197"/>
    </row>
    <row r="34" spans="1:36" s="122" customFormat="1">
      <c r="A34" s="187" t="s">
        <v>27</v>
      </c>
      <c r="B34" s="182"/>
      <c r="C34" s="183"/>
      <c r="D34" s="183"/>
      <c r="E34" s="642"/>
      <c r="F34" s="187" t="s">
        <v>27</v>
      </c>
      <c r="G34" s="182"/>
      <c r="H34" s="183"/>
      <c r="I34" s="183"/>
      <c r="J34" s="644"/>
      <c r="K34" s="187" t="s">
        <v>27</v>
      </c>
      <c r="L34" s="186"/>
      <c r="M34" s="186"/>
      <c r="N34" s="186"/>
      <c r="O34" s="643"/>
      <c r="P34" s="187" t="s">
        <v>27</v>
      </c>
      <c r="Q34" s="182"/>
      <c r="R34" s="183"/>
      <c r="S34" s="183"/>
      <c r="T34" s="648"/>
      <c r="U34" s="187" t="s">
        <v>27</v>
      </c>
      <c r="V34" s="186"/>
      <c r="W34" s="186"/>
      <c r="X34" s="186"/>
      <c r="Y34" s="641"/>
      <c r="Z34" s="187" t="s">
        <v>27</v>
      </c>
      <c r="AA34" s="201"/>
      <c r="AB34" s="202"/>
      <c r="AC34" s="202"/>
      <c r="AD34" s="640"/>
      <c r="AE34" s="197"/>
      <c r="AF34" s="197"/>
      <c r="AG34" s="197"/>
      <c r="AH34" s="197"/>
      <c r="AI34" s="197"/>
      <c r="AJ34" s="197"/>
    </row>
    <row r="35" spans="1:36" s="122" customFormat="1">
      <c r="A35" s="187" t="s">
        <v>28</v>
      </c>
      <c r="B35" s="182"/>
      <c r="C35" s="183"/>
      <c r="D35" s="183"/>
      <c r="E35" s="642"/>
      <c r="F35" s="187" t="s">
        <v>28</v>
      </c>
      <c r="G35" s="182"/>
      <c r="H35" s="183"/>
      <c r="I35" s="183"/>
      <c r="J35" s="644"/>
      <c r="K35" s="187" t="s">
        <v>28</v>
      </c>
      <c r="L35" s="186"/>
      <c r="M35" s="186"/>
      <c r="N35" s="186"/>
      <c r="O35" s="643"/>
      <c r="P35" s="187" t="s">
        <v>28</v>
      </c>
      <c r="Q35" s="182"/>
      <c r="R35" s="183"/>
      <c r="S35" s="183"/>
      <c r="T35" s="648"/>
      <c r="U35" s="187" t="s">
        <v>28</v>
      </c>
      <c r="V35" s="186"/>
      <c r="W35" s="186"/>
      <c r="X35" s="186"/>
      <c r="Y35" s="641"/>
      <c r="Z35" s="187" t="s">
        <v>28</v>
      </c>
      <c r="AA35" s="201"/>
      <c r="AB35" s="202"/>
      <c r="AC35" s="202"/>
      <c r="AD35" s="640"/>
      <c r="AE35" s="197"/>
      <c r="AF35" s="197"/>
      <c r="AG35" s="197"/>
      <c r="AH35" s="197"/>
      <c r="AI35" s="197"/>
      <c r="AJ35" s="197"/>
    </row>
    <row r="36" spans="1:36" s="122" customFormat="1">
      <c r="A36" s="187" t="s">
        <v>29</v>
      </c>
      <c r="B36" s="182">
        <v>10</v>
      </c>
      <c r="C36" s="183">
        <v>88</v>
      </c>
      <c r="D36" s="183">
        <v>160</v>
      </c>
      <c r="E36" s="642">
        <f t="shared" si="0"/>
        <v>0.55000000000000004</v>
      </c>
      <c r="F36" s="187" t="s">
        <v>29</v>
      </c>
      <c r="G36" s="182"/>
      <c r="H36" s="183"/>
      <c r="I36" s="183"/>
      <c r="J36" s="644"/>
      <c r="K36" s="187" t="s">
        <v>29</v>
      </c>
      <c r="L36" s="186"/>
      <c r="M36" s="186"/>
      <c r="N36" s="186"/>
      <c r="O36" s="643"/>
      <c r="P36" s="187" t="s">
        <v>29</v>
      </c>
      <c r="Q36" s="182"/>
      <c r="R36" s="183"/>
      <c r="S36" s="183"/>
      <c r="T36" s="648"/>
      <c r="U36" s="187" t="s">
        <v>29</v>
      </c>
      <c r="V36" s="186"/>
      <c r="W36" s="186"/>
      <c r="X36" s="186"/>
      <c r="Y36" s="641"/>
      <c r="Z36" s="187" t="s">
        <v>29</v>
      </c>
      <c r="AA36" s="201">
        <v>10</v>
      </c>
      <c r="AB36" s="202">
        <v>88</v>
      </c>
      <c r="AC36" s="202">
        <v>160</v>
      </c>
      <c r="AD36" s="640">
        <f t="shared" si="4"/>
        <v>0.55000000000000004</v>
      </c>
      <c r="AE36" s="197"/>
      <c r="AF36" s="197"/>
      <c r="AG36" s="197"/>
      <c r="AH36" s="197"/>
      <c r="AI36" s="197"/>
      <c r="AJ36" s="197"/>
    </row>
    <row r="37" spans="1:36" s="122" customFormat="1">
      <c r="A37" s="187" t="s">
        <v>30</v>
      </c>
      <c r="B37" s="182"/>
      <c r="C37" s="183"/>
      <c r="D37" s="183"/>
      <c r="E37" s="642"/>
      <c r="F37" s="187" t="s">
        <v>30</v>
      </c>
      <c r="G37" s="182"/>
      <c r="H37" s="183"/>
      <c r="I37" s="183"/>
      <c r="J37" s="644"/>
      <c r="K37" s="187" t="s">
        <v>30</v>
      </c>
      <c r="L37" s="186"/>
      <c r="M37" s="186"/>
      <c r="N37" s="186"/>
      <c r="O37" s="643"/>
      <c r="P37" s="187" t="s">
        <v>30</v>
      </c>
      <c r="Q37" s="182"/>
      <c r="R37" s="183"/>
      <c r="S37" s="183"/>
      <c r="T37" s="648"/>
      <c r="U37" s="187" t="s">
        <v>30</v>
      </c>
      <c r="V37" s="186"/>
      <c r="W37" s="186"/>
      <c r="X37" s="186"/>
      <c r="Y37" s="641"/>
      <c r="Z37" s="187" t="s">
        <v>30</v>
      </c>
      <c r="AA37" s="201"/>
      <c r="AB37" s="202"/>
      <c r="AC37" s="202"/>
      <c r="AD37" s="640"/>
      <c r="AE37" s="197"/>
      <c r="AF37" s="197"/>
      <c r="AG37" s="197"/>
      <c r="AH37" s="197"/>
      <c r="AI37" s="197"/>
      <c r="AJ37" s="197"/>
    </row>
    <row r="38" spans="1:36" s="122" customFormat="1">
      <c r="A38" s="187" t="s">
        <v>31</v>
      </c>
      <c r="B38" s="182"/>
      <c r="C38" s="183"/>
      <c r="D38" s="183"/>
      <c r="E38" s="642"/>
      <c r="F38" s="187" t="s">
        <v>31</v>
      </c>
      <c r="G38" s="182"/>
      <c r="H38" s="183"/>
      <c r="I38" s="183"/>
      <c r="J38" s="644"/>
      <c r="K38" s="187" t="s">
        <v>31</v>
      </c>
      <c r="L38" s="186"/>
      <c r="M38" s="186"/>
      <c r="N38" s="186"/>
      <c r="O38" s="643"/>
      <c r="P38" s="187" t="s">
        <v>31</v>
      </c>
      <c r="Q38" s="182"/>
      <c r="R38" s="183"/>
      <c r="S38" s="183"/>
      <c r="T38" s="648"/>
      <c r="U38" s="187" t="s">
        <v>31</v>
      </c>
      <c r="V38" s="186"/>
      <c r="W38" s="186"/>
      <c r="X38" s="186"/>
      <c r="Y38" s="641"/>
      <c r="Z38" s="187" t="s">
        <v>31</v>
      </c>
      <c r="AA38" s="201"/>
      <c r="AB38" s="202"/>
      <c r="AC38" s="202"/>
      <c r="AD38" s="640"/>
      <c r="AE38" s="197"/>
      <c r="AF38" s="197"/>
      <c r="AG38" s="197"/>
      <c r="AH38" s="197"/>
      <c r="AI38" s="197"/>
      <c r="AJ38" s="197"/>
    </row>
    <row r="39" spans="1:36" s="122" customFormat="1">
      <c r="A39" s="187" t="s">
        <v>32</v>
      </c>
      <c r="B39" s="182">
        <v>93</v>
      </c>
      <c r="C39" s="183">
        <v>1407</v>
      </c>
      <c r="D39" s="183">
        <v>1829</v>
      </c>
      <c r="E39" s="642">
        <f t="shared" si="0"/>
        <v>0.76927282668124664</v>
      </c>
      <c r="F39" s="187" t="s">
        <v>32</v>
      </c>
      <c r="G39" s="182"/>
      <c r="H39" s="183"/>
      <c r="I39" s="183"/>
      <c r="J39" s="644"/>
      <c r="K39" s="187" t="s">
        <v>32</v>
      </c>
      <c r="L39" s="186"/>
      <c r="M39" s="186"/>
      <c r="N39" s="186"/>
      <c r="O39" s="643"/>
      <c r="P39" s="187" t="s">
        <v>32</v>
      </c>
      <c r="Q39" s="182"/>
      <c r="R39" s="183"/>
      <c r="S39" s="183"/>
      <c r="T39" s="648"/>
      <c r="U39" s="187" t="s">
        <v>32</v>
      </c>
      <c r="V39" s="186"/>
      <c r="W39" s="186"/>
      <c r="X39" s="186"/>
      <c r="Y39" s="641"/>
      <c r="Z39" s="187" t="s">
        <v>32</v>
      </c>
      <c r="AA39" s="201">
        <v>93</v>
      </c>
      <c r="AB39" s="202">
        <v>1407</v>
      </c>
      <c r="AC39" s="202">
        <v>1829</v>
      </c>
      <c r="AD39" s="640">
        <f t="shared" si="4"/>
        <v>0.76927282668124664</v>
      </c>
      <c r="AE39" s="197"/>
      <c r="AF39" s="197"/>
      <c r="AG39" s="197"/>
      <c r="AH39" s="197"/>
      <c r="AI39" s="197"/>
      <c r="AJ39" s="197"/>
    </row>
    <row r="40" spans="1:36" s="122" customFormat="1">
      <c r="A40" s="187" t="s">
        <v>33</v>
      </c>
      <c r="B40" s="182"/>
      <c r="C40" s="183"/>
      <c r="D40" s="183"/>
      <c r="E40" s="642"/>
      <c r="F40" s="187" t="s">
        <v>33</v>
      </c>
      <c r="G40" s="182"/>
      <c r="H40" s="183"/>
      <c r="I40" s="183"/>
      <c r="J40" s="644"/>
      <c r="K40" s="187" t="s">
        <v>33</v>
      </c>
      <c r="L40" s="186"/>
      <c r="M40" s="186"/>
      <c r="N40" s="186"/>
      <c r="O40" s="643"/>
      <c r="P40" s="187" t="s">
        <v>33</v>
      </c>
      <c r="Q40" s="182"/>
      <c r="R40" s="183"/>
      <c r="S40" s="183"/>
      <c r="T40" s="648"/>
      <c r="U40" s="187" t="s">
        <v>33</v>
      </c>
      <c r="V40" s="186"/>
      <c r="W40" s="186"/>
      <c r="X40" s="186"/>
      <c r="Y40" s="641"/>
      <c r="Z40" s="187" t="s">
        <v>33</v>
      </c>
      <c r="AA40" s="201"/>
      <c r="AB40" s="202"/>
      <c r="AC40" s="202"/>
      <c r="AD40" s="640"/>
      <c r="AE40" s="197"/>
      <c r="AF40" s="197"/>
      <c r="AG40" s="197"/>
      <c r="AH40" s="197"/>
      <c r="AI40" s="197"/>
      <c r="AJ40" s="197"/>
    </row>
    <row r="41" spans="1:36" s="122" customFormat="1">
      <c r="A41" s="187" t="s">
        <v>34</v>
      </c>
      <c r="B41" s="182">
        <v>1</v>
      </c>
      <c r="C41" s="183">
        <v>6</v>
      </c>
      <c r="D41" s="183">
        <v>20</v>
      </c>
      <c r="E41" s="642">
        <f t="shared" si="0"/>
        <v>0.3</v>
      </c>
      <c r="F41" s="187" t="s">
        <v>34</v>
      </c>
      <c r="G41" s="182"/>
      <c r="H41" s="183"/>
      <c r="I41" s="183"/>
      <c r="J41" s="644"/>
      <c r="K41" s="187" t="s">
        <v>34</v>
      </c>
      <c r="L41" s="186"/>
      <c r="M41" s="186"/>
      <c r="N41" s="186"/>
      <c r="O41" s="643"/>
      <c r="P41" s="187" t="s">
        <v>34</v>
      </c>
      <c r="Q41" s="182"/>
      <c r="R41" s="183"/>
      <c r="S41" s="183"/>
      <c r="T41" s="648"/>
      <c r="U41" s="187" t="s">
        <v>34</v>
      </c>
      <c r="V41" s="186"/>
      <c r="W41" s="186"/>
      <c r="X41" s="186"/>
      <c r="Y41" s="641"/>
      <c r="Z41" s="187" t="s">
        <v>34</v>
      </c>
      <c r="AA41" s="201">
        <v>1</v>
      </c>
      <c r="AB41" s="202">
        <v>6</v>
      </c>
      <c r="AC41" s="202">
        <v>20</v>
      </c>
      <c r="AD41" s="640">
        <f t="shared" si="4"/>
        <v>0.3</v>
      </c>
      <c r="AE41" s="197"/>
      <c r="AF41" s="197"/>
      <c r="AG41" s="197"/>
      <c r="AH41" s="197"/>
      <c r="AI41" s="197"/>
      <c r="AJ41" s="197"/>
    </row>
    <row r="42" spans="1:36" s="122" customFormat="1">
      <c r="A42" s="187" t="s">
        <v>35</v>
      </c>
      <c r="B42" s="182"/>
      <c r="C42" s="183"/>
      <c r="D42" s="183"/>
      <c r="E42" s="642"/>
      <c r="F42" s="187" t="s">
        <v>35</v>
      </c>
      <c r="G42" s="182"/>
      <c r="H42" s="183"/>
      <c r="I42" s="183"/>
      <c r="J42" s="644"/>
      <c r="K42" s="187" t="s">
        <v>35</v>
      </c>
      <c r="L42" s="186"/>
      <c r="M42" s="186"/>
      <c r="N42" s="186"/>
      <c r="O42" s="643"/>
      <c r="P42" s="187" t="s">
        <v>35</v>
      </c>
      <c r="Q42" s="182"/>
      <c r="R42" s="183"/>
      <c r="S42" s="183"/>
      <c r="T42" s="648"/>
      <c r="U42" s="187" t="s">
        <v>35</v>
      </c>
      <c r="V42" s="186"/>
      <c r="W42" s="186"/>
      <c r="X42" s="186"/>
      <c r="Y42" s="641"/>
      <c r="Z42" s="187" t="s">
        <v>35</v>
      </c>
      <c r="AA42" s="201"/>
      <c r="AB42" s="202"/>
      <c r="AC42" s="202"/>
      <c r="AD42" s="640"/>
      <c r="AE42" s="197"/>
      <c r="AF42" s="197"/>
      <c r="AG42" s="197"/>
      <c r="AH42" s="197"/>
      <c r="AI42" s="197"/>
      <c r="AJ42" s="197"/>
    </row>
    <row r="43" spans="1:36" s="122" customFormat="1">
      <c r="A43" s="187" t="s">
        <v>36</v>
      </c>
      <c r="B43" s="182">
        <v>7</v>
      </c>
      <c r="C43" s="183">
        <v>7</v>
      </c>
      <c r="D43" s="183">
        <v>7</v>
      </c>
      <c r="E43" s="642">
        <f t="shared" si="0"/>
        <v>1</v>
      </c>
      <c r="F43" s="187" t="s">
        <v>36</v>
      </c>
      <c r="G43" s="182"/>
      <c r="H43" s="183"/>
      <c r="I43" s="183"/>
      <c r="J43" s="644"/>
      <c r="K43" s="187" t="s">
        <v>36</v>
      </c>
      <c r="L43" s="186">
        <v>7</v>
      </c>
      <c r="M43" s="186">
        <v>7</v>
      </c>
      <c r="N43" s="186">
        <v>7</v>
      </c>
      <c r="O43" s="643">
        <f t="shared" si="2"/>
        <v>1</v>
      </c>
      <c r="P43" s="187" t="s">
        <v>36</v>
      </c>
      <c r="Q43" s="182"/>
      <c r="R43" s="183"/>
      <c r="S43" s="183"/>
      <c r="T43" s="648"/>
      <c r="U43" s="187" t="s">
        <v>36</v>
      </c>
      <c r="V43" s="186"/>
      <c r="W43" s="186"/>
      <c r="X43" s="186"/>
      <c r="Y43" s="641"/>
      <c r="Z43" s="187" t="s">
        <v>36</v>
      </c>
      <c r="AA43" s="201"/>
      <c r="AB43" s="202"/>
      <c r="AC43" s="202"/>
      <c r="AD43" s="640"/>
      <c r="AE43" s="197"/>
      <c r="AF43" s="197"/>
      <c r="AG43" s="197"/>
      <c r="AH43" s="197"/>
      <c r="AI43" s="197"/>
      <c r="AJ43" s="197"/>
    </row>
    <row r="44" spans="1:36" s="122" customFormat="1">
      <c r="A44" s="187" t="s">
        <v>37</v>
      </c>
      <c r="B44" s="182">
        <v>1</v>
      </c>
      <c r="C44" s="183">
        <v>2</v>
      </c>
      <c r="D44" s="183">
        <v>3</v>
      </c>
      <c r="E44" s="642">
        <f t="shared" si="0"/>
        <v>0.66666666666666663</v>
      </c>
      <c r="F44" s="187" t="s">
        <v>37</v>
      </c>
      <c r="G44" s="182"/>
      <c r="H44" s="183"/>
      <c r="I44" s="183"/>
      <c r="J44" s="644"/>
      <c r="K44" s="187" t="s">
        <v>37</v>
      </c>
      <c r="L44" s="186">
        <v>1</v>
      </c>
      <c r="M44" s="186">
        <v>2</v>
      </c>
      <c r="N44" s="186">
        <v>3</v>
      </c>
      <c r="O44" s="643">
        <f t="shared" si="2"/>
        <v>0.66666666666666663</v>
      </c>
      <c r="P44" s="187" t="s">
        <v>37</v>
      </c>
      <c r="Q44" s="182"/>
      <c r="R44" s="183"/>
      <c r="S44" s="183"/>
      <c r="T44" s="648"/>
      <c r="U44" s="187" t="s">
        <v>37</v>
      </c>
      <c r="V44" s="186"/>
      <c r="W44" s="186"/>
      <c r="X44" s="186"/>
      <c r="Y44" s="641"/>
      <c r="Z44" s="187" t="s">
        <v>37</v>
      </c>
      <c r="AA44" s="201"/>
      <c r="AB44" s="202"/>
      <c r="AC44" s="202"/>
      <c r="AD44" s="640"/>
      <c r="AE44" s="197"/>
      <c r="AF44" s="197"/>
      <c r="AG44" s="197"/>
      <c r="AH44" s="197"/>
      <c r="AI44" s="197"/>
      <c r="AJ44" s="197"/>
    </row>
    <row r="45" spans="1:36" s="122" customFormat="1">
      <c r="A45" s="187" t="s">
        <v>38</v>
      </c>
      <c r="B45" s="182"/>
      <c r="C45" s="183"/>
      <c r="D45" s="183"/>
      <c r="E45" s="642"/>
      <c r="F45" s="187" t="s">
        <v>38</v>
      </c>
      <c r="G45" s="182"/>
      <c r="H45" s="183"/>
      <c r="I45" s="183"/>
      <c r="J45" s="644"/>
      <c r="K45" s="187" t="s">
        <v>38</v>
      </c>
      <c r="L45" s="186"/>
      <c r="M45" s="186"/>
      <c r="N45" s="186"/>
      <c r="O45" s="643"/>
      <c r="P45" s="187" t="s">
        <v>38</v>
      </c>
      <c r="Q45" s="182"/>
      <c r="R45" s="183"/>
      <c r="S45" s="183"/>
      <c r="T45" s="648"/>
      <c r="U45" s="187" t="s">
        <v>38</v>
      </c>
      <c r="V45" s="186"/>
      <c r="W45" s="186"/>
      <c r="X45" s="186"/>
      <c r="Y45" s="641"/>
      <c r="Z45" s="187" t="s">
        <v>38</v>
      </c>
      <c r="AA45" s="201"/>
      <c r="AB45" s="202"/>
      <c r="AC45" s="202"/>
      <c r="AD45" s="640"/>
      <c r="AE45" s="197"/>
      <c r="AF45" s="197"/>
      <c r="AG45" s="197"/>
      <c r="AH45" s="197"/>
      <c r="AI45" s="197"/>
      <c r="AJ45" s="197"/>
    </row>
    <row r="46" spans="1:36" s="122" customFormat="1">
      <c r="A46" s="187" t="s">
        <v>39</v>
      </c>
      <c r="B46" s="182"/>
      <c r="C46" s="183"/>
      <c r="D46" s="183"/>
      <c r="E46" s="642"/>
      <c r="F46" s="187" t="s">
        <v>39</v>
      </c>
      <c r="G46" s="182"/>
      <c r="H46" s="183"/>
      <c r="I46" s="183"/>
      <c r="J46" s="644"/>
      <c r="K46" s="187" t="s">
        <v>39</v>
      </c>
      <c r="L46" s="186"/>
      <c r="M46" s="186"/>
      <c r="N46" s="186"/>
      <c r="O46" s="643"/>
      <c r="P46" s="187" t="s">
        <v>39</v>
      </c>
      <c r="Q46" s="182"/>
      <c r="R46" s="183"/>
      <c r="S46" s="183"/>
      <c r="T46" s="648"/>
      <c r="U46" s="187" t="s">
        <v>39</v>
      </c>
      <c r="V46" s="186"/>
      <c r="W46" s="186"/>
      <c r="X46" s="186"/>
      <c r="Y46" s="641"/>
      <c r="Z46" s="187" t="s">
        <v>39</v>
      </c>
      <c r="AA46" s="201"/>
      <c r="AB46" s="202"/>
      <c r="AC46" s="202"/>
      <c r="AD46" s="640"/>
      <c r="AE46" s="197"/>
      <c r="AF46" s="197"/>
      <c r="AG46" s="197"/>
      <c r="AH46" s="197"/>
      <c r="AI46" s="197"/>
      <c r="AJ46" s="197"/>
    </row>
    <row r="47" spans="1:36" s="122" customFormat="1">
      <c r="A47" s="187" t="s">
        <v>40</v>
      </c>
      <c r="B47" s="182">
        <v>1</v>
      </c>
      <c r="C47" s="183">
        <v>16</v>
      </c>
      <c r="D47" s="183">
        <v>25</v>
      </c>
      <c r="E47" s="642">
        <f t="shared" si="0"/>
        <v>0.64</v>
      </c>
      <c r="F47" s="187" t="s">
        <v>40</v>
      </c>
      <c r="G47" s="182"/>
      <c r="H47" s="183"/>
      <c r="I47" s="183"/>
      <c r="J47" s="644"/>
      <c r="K47" s="187" t="s">
        <v>40</v>
      </c>
      <c r="L47" s="186"/>
      <c r="M47" s="186"/>
      <c r="N47" s="186"/>
      <c r="O47" s="643"/>
      <c r="P47" s="187" t="s">
        <v>40</v>
      </c>
      <c r="Q47" s="182"/>
      <c r="R47" s="183"/>
      <c r="S47" s="183"/>
      <c r="T47" s="648"/>
      <c r="U47" s="187" t="s">
        <v>40</v>
      </c>
      <c r="V47" s="186"/>
      <c r="W47" s="186"/>
      <c r="X47" s="186"/>
      <c r="Y47" s="641"/>
      <c r="Z47" s="187" t="s">
        <v>40</v>
      </c>
      <c r="AA47" s="201">
        <v>1</v>
      </c>
      <c r="AB47" s="202">
        <v>16</v>
      </c>
      <c r="AC47" s="202">
        <v>25</v>
      </c>
      <c r="AD47" s="640">
        <f t="shared" si="4"/>
        <v>0.64</v>
      </c>
      <c r="AE47" s="197"/>
      <c r="AF47" s="197"/>
      <c r="AG47" s="197"/>
      <c r="AH47" s="197"/>
      <c r="AI47" s="197"/>
      <c r="AJ47" s="197"/>
    </row>
    <row r="48" spans="1:36" s="122" customFormat="1">
      <c r="A48" s="187" t="s">
        <v>41</v>
      </c>
      <c r="B48" s="182">
        <v>3</v>
      </c>
      <c r="C48" s="183">
        <v>51</v>
      </c>
      <c r="D48" s="183">
        <v>72</v>
      </c>
      <c r="E48" s="642">
        <f t="shared" si="0"/>
        <v>0.70833333333333337</v>
      </c>
      <c r="F48" s="187" t="s">
        <v>41</v>
      </c>
      <c r="G48" s="182"/>
      <c r="H48" s="183"/>
      <c r="I48" s="183"/>
      <c r="J48" s="644"/>
      <c r="K48" s="187" t="s">
        <v>41</v>
      </c>
      <c r="L48" s="186"/>
      <c r="M48" s="186"/>
      <c r="N48" s="186"/>
      <c r="O48" s="643"/>
      <c r="P48" s="187" t="s">
        <v>41</v>
      </c>
      <c r="Q48" s="182">
        <v>1</v>
      </c>
      <c r="R48" s="183">
        <v>15</v>
      </c>
      <c r="S48" s="183">
        <v>24</v>
      </c>
      <c r="T48" s="648">
        <f t="shared" si="3"/>
        <v>0.625</v>
      </c>
      <c r="U48" s="187" t="s">
        <v>41</v>
      </c>
      <c r="V48" s="186"/>
      <c r="W48" s="186"/>
      <c r="X48" s="186"/>
      <c r="Y48" s="641"/>
      <c r="Z48" s="187" t="s">
        <v>41</v>
      </c>
      <c r="AA48" s="201">
        <v>2</v>
      </c>
      <c r="AB48" s="202">
        <v>36</v>
      </c>
      <c r="AC48" s="202">
        <v>48</v>
      </c>
      <c r="AD48" s="640">
        <f t="shared" si="4"/>
        <v>0.75</v>
      </c>
      <c r="AE48" s="197"/>
      <c r="AF48" s="197"/>
      <c r="AG48" s="197"/>
      <c r="AH48" s="197"/>
      <c r="AI48" s="197"/>
      <c r="AJ48" s="197"/>
    </row>
    <row r="49" spans="1:36" s="122" customFormat="1">
      <c r="A49" s="187" t="s">
        <v>42</v>
      </c>
      <c r="B49" s="182"/>
      <c r="C49" s="183"/>
      <c r="D49" s="183"/>
      <c r="E49" s="642"/>
      <c r="F49" s="187" t="s">
        <v>42</v>
      </c>
      <c r="G49" s="182"/>
      <c r="H49" s="183"/>
      <c r="I49" s="183"/>
      <c r="J49" s="644"/>
      <c r="K49" s="187" t="s">
        <v>42</v>
      </c>
      <c r="L49" s="186"/>
      <c r="M49" s="186"/>
      <c r="N49" s="186"/>
      <c r="O49" s="643"/>
      <c r="P49" s="187" t="s">
        <v>42</v>
      </c>
      <c r="Q49" s="182"/>
      <c r="R49" s="183"/>
      <c r="S49" s="183"/>
      <c r="T49" s="648"/>
      <c r="U49" s="187" t="s">
        <v>42</v>
      </c>
      <c r="V49" s="186"/>
      <c r="W49" s="186"/>
      <c r="X49" s="186"/>
      <c r="Y49" s="641"/>
      <c r="Z49" s="187" t="s">
        <v>42</v>
      </c>
      <c r="AA49" s="201"/>
      <c r="AB49" s="202"/>
      <c r="AC49" s="202"/>
      <c r="AD49" s="640"/>
      <c r="AE49" s="197"/>
      <c r="AF49" s="197"/>
      <c r="AG49" s="197"/>
      <c r="AH49" s="197"/>
      <c r="AI49" s="197"/>
      <c r="AJ49" s="197"/>
    </row>
    <row r="50" spans="1:36" s="122" customFormat="1">
      <c r="A50" s="187" t="s">
        <v>43</v>
      </c>
      <c r="B50" s="182">
        <v>51</v>
      </c>
      <c r="C50" s="183">
        <v>852</v>
      </c>
      <c r="D50" s="183">
        <v>1022</v>
      </c>
      <c r="E50" s="642">
        <f t="shared" si="0"/>
        <v>0.83365949119373772</v>
      </c>
      <c r="F50" s="187" t="s">
        <v>43</v>
      </c>
      <c r="G50" s="182"/>
      <c r="H50" s="183"/>
      <c r="I50" s="183"/>
      <c r="J50" s="644"/>
      <c r="K50" s="187" t="s">
        <v>43</v>
      </c>
      <c r="L50" s="186"/>
      <c r="M50" s="186"/>
      <c r="N50" s="186"/>
      <c r="O50" s="643"/>
      <c r="P50" s="187" t="s">
        <v>43</v>
      </c>
      <c r="Q50" s="182">
        <v>1</v>
      </c>
      <c r="R50" s="183">
        <v>16</v>
      </c>
      <c r="S50" s="183">
        <v>20</v>
      </c>
      <c r="T50" s="648">
        <f t="shared" si="3"/>
        <v>0.8</v>
      </c>
      <c r="U50" s="187" t="s">
        <v>43</v>
      </c>
      <c r="V50" s="186">
        <v>5</v>
      </c>
      <c r="W50" s="186">
        <v>93</v>
      </c>
      <c r="X50" s="186">
        <v>96</v>
      </c>
      <c r="Y50" s="641">
        <f t="shared" ref="Y50:Y52" si="6">W50/X50</f>
        <v>0.96875</v>
      </c>
      <c r="Z50" s="187" t="s">
        <v>43</v>
      </c>
      <c r="AA50" s="180">
        <v>45</v>
      </c>
      <c r="AB50" s="181">
        <v>743</v>
      </c>
      <c r="AC50" s="181">
        <v>906</v>
      </c>
      <c r="AD50" s="640">
        <f t="shared" si="4"/>
        <v>0.82008830022075052</v>
      </c>
      <c r="AE50" s="197"/>
      <c r="AF50" s="197"/>
      <c r="AG50" s="197"/>
      <c r="AH50" s="197"/>
      <c r="AI50" s="197"/>
      <c r="AJ50" s="197"/>
    </row>
    <row r="51" spans="1:36" s="122" customFormat="1">
      <c r="A51" s="187" t="s">
        <v>44</v>
      </c>
      <c r="B51" s="182">
        <v>37</v>
      </c>
      <c r="C51" s="183">
        <v>719</v>
      </c>
      <c r="D51" s="183">
        <v>901</v>
      </c>
      <c r="E51" s="642">
        <f t="shared" si="0"/>
        <v>0.79800221975582686</v>
      </c>
      <c r="F51" s="187" t="s">
        <v>44</v>
      </c>
      <c r="G51" s="182"/>
      <c r="H51" s="183"/>
      <c r="I51" s="183"/>
      <c r="J51" s="644"/>
      <c r="K51" s="187" t="s">
        <v>44</v>
      </c>
      <c r="L51" s="186">
        <v>1</v>
      </c>
      <c r="M51" s="186">
        <v>1</v>
      </c>
      <c r="N51" s="186">
        <v>1</v>
      </c>
      <c r="O51" s="643">
        <f t="shared" si="2"/>
        <v>1</v>
      </c>
      <c r="P51" s="187" t="s">
        <v>44</v>
      </c>
      <c r="Q51" s="182"/>
      <c r="R51" s="183"/>
      <c r="S51" s="183"/>
      <c r="T51" s="648"/>
      <c r="U51" s="187" t="s">
        <v>44</v>
      </c>
      <c r="V51" s="186"/>
      <c r="W51" s="186"/>
      <c r="X51" s="186"/>
      <c r="Y51" s="641"/>
      <c r="Z51" s="187" t="s">
        <v>44</v>
      </c>
      <c r="AA51" s="201">
        <v>36</v>
      </c>
      <c r="AB51" s="202">
        <v>718</v>
      </c>
      <c r="AC51" s="202">
        <v>900</v>
      </c>
      <c r="AD51" s="640">
        <f t="shared" si="4"/>
        <v>0.79777777777777781</v>
      </c>
      <c r="AE51" s="197"/>
      <c r="AF51" s="197"/>
      <c r="AG51" s="197"/>
      <c r="AH51" s="197"/>
      <c r="AI51" s="197"/>
      <c r="AJ51" s="197"/>
    </row>
    <row r="52" spans="1:36" s="122" customFormat="1">
      <c r="A52" s="187" t="s">
        <v>45</v>
      </c>
      <c r="B52" s="182">
        <v>74</v>
      </c>
      <c r="C52" s="183">
        <v>1386</v>
      </c>
      <c r="D52" s="183">
        <v>1824</v>
      </c>
      <c r="E52" s="642">
        <f t="shared" si="0"/>
        <v>0.75986842105263153</v>
      </c>
      <c r="F52" s="187" t="s">
        <v>45</v>
      </c>
      <c r="G52" s="182"/>
      <c r="H52" s="183"/>
      <c r="I52" s="183"/>
      <c r="J52" s="644"/>
      <c r="K52" s="187" t="s">
        <v>45</v>
      </c>
      <c r="L52" s="186"/>
      <c r="M52" s="186"/>
      <c r="N52" s="186"/>
      <c r="O52" s="643"/>
      <c r="P52" s="187" t="s">
        <v>45</v>
      </c>
      <c r="Q52" s="182"/>
      <c r="R52" s="183"/>
      <c r="S52" s="183"/>
      <c r="T52" s="648"/>
      <c r="U52" s="187" t="s">
        <v>45</v>
      </c>
      <c r="V52" s="186">
        <v>1</v>
      </c>
      <c r="W52" s="186">
        <v>2</v>
      </c>
      <c r="X52" s="186">
        <v>2</v>
      </c>
      <c r="Y52" s="641">
        <f t="shared" si="6"/>
        <v>1</v>
      </c>
      <c r="Z52" s="187" t="s">
        <v>45</v>
      </c>
      <c r="AA52" s="180">
        <v>73</v>
      </c>
      <c r="AB52" s="181">
        <v>1384</v>
      </c>
      <c r="AC52" s="181">
        <v>1822</v>
      </c>
      <c r="AD52" s="640">
        <f t="shared" si="4"/>
        <v>0.75960482985729971</v>
      </c>
      <c r="AE52" s="197"/>
      <c r="AF52" s="197"/>
      <c r="AG52" s="197"/>
      <c r="AH52" s="197"/>
      <c r="AI52" s="197"/>
      <c r="AJ52" s="197"/>
    </row>
    <row r="53" spans="1:36" s="122" customFormat="1">
      <c r="A53" s="187" t="s">
        <v>46</v>
      </c>
      <c r="B53" s="182"/>
      <c r="C53" s="183"/>
      <c r="D53" s="183"/>
      <c r="E53" s="642"/>
      <c r="F53" s="187" t="s">
        <v>46</v>
      </c>
      <c r="G53" s="182"/>
      <c r="H53" s="183"/>
      <c r="I53" s="183"/>
      <c r="J53" s="644"/>
      <c r="K53" s="187" t="s">
        <v>46</v>
      </c>
      <c r="L53" s="186"/>
      <c r="M53" s="186"/>
      <c r="N53" s="186"/>
      <c r="O53" s="643"/>
      <c r="P53" s="187" t="s">
        <v>46</v>
      </c>
      <c r="Q53" s="182"/>
      <c r="R53" s="183"/>
      <c r="S53" s="183"/>
      <c r="T53" s="648"/>
      <c r="U53" s="187" t="s">
        <v>46</v>
      </c>
      <c r="V53" s="186"/>
      <c r="W53" s="186"/>
      <c r="X53" s="186"/>
      <c r="Y53" s="641"/>
      <c r="Z53" s="187" t="s">
        <v>46</v>
      </c>
      <c r="AA53" s="201"/>
      <c r="AB53" s="202"/>
      <c r="AC53" s="202"/>
      <c r="AD53" s="640"/>
      <c r="AE53" s="197"/>
      <c r="AF53" s="197"/>
      <c r="AG53" s="197"/>
      <c r="AH53" s="197"/>
      <c r="AI53" s="197"/>
      <c r="AJ53" s="197"/>
    </row>
    <row r="54" spans="1:36" s="122" customFormat="1">
      <c r="A54" s="187" t="s">
        <v>47</v>
      </c>
      <c r="B54" s="182">
        <v>20</v>
      </c>
      <c r="C54" s="183">
        <v>64</v>
      </c>
      <c r="D54" s="183">
        <v>82</v>
      </c>
      <c r="E54" s="642">
        <f t="shared" si="0"/>
        <v>0.78048780487804881</v>
      </c>
      <c r="F54" s="187" t="s">
        <v>47</v>
      </c>
      <c r="G54" s="182">
        <v>4</v>
      </c>
      <c r="H54" s="183">
        <v>16</v>
      </c>
      <c r="I54" s="183">
        <v>23</v>
      </c>
      <c r="J54" s="644">
        <f t="shared" si="1"/>
        <v>0.69565217391304346</v>
      </c>
      <c r="K54" s="187" t="s">
        <v>47</v>
      </c>
      <c r="L54" s="186">
        <v>13</v>
      </c>
      <c r="M54" s="186">
        <v>38</v>
      </c>
      <c r="N54" s="186">
        <v>43</v>
      </c>
      <c r="O54" s="643">
        <f t="shared" si="2"/>
        <v>0.88372093023255816</v>
      </c>
      <c r="P54" s="187" t="s">
        <v>47</v>
      </c>
      <c r="Q54" s="182">
        <v>3</v>
      </c>
      <c r="R54" s="183">
        <v>10</v>
      </c>
      <c r="S54" s="183">
        <v>16</v>
      </c>
      <c r="T54" s="648">
        <f t="shared" si="3"/>
        <v>0.625</v>
      </c>
      <c r="U54" s="187" t="s">
        <v>47</v>
      </c>
      <c r="V54" s="186"/>
      <c r="W54" s="186"/>
      <c r="X54" s="186"/>
      <c r="Y54" s="641"/>
      <c r="Z54" s="187" t="s">
        <v>47</v>
      </c>
      <c r="AA54" s="201"/>
      <c r="AB54" s="202"/>
      <c r="AC54" s="202"/>
      <c r="AD54" s="640"/>
      <c r="AE54" s="197"/>
      <c r="AF54" s="197"/>
      <c r="AG54" s="197"/>
      <c r="AH54" s="197"/>
      <c r="AI54" s="197"/>
      <c r="AJ54" s="197"/>
    </row>
    <row r="55" spans="1:36" s="122" customFormat="1">
      <c r="A55" s="187" t="s">
        <v>48</v>
      </c>
      <c r="B55" s="182"/>
      <c r="C55" s="183"/>
      <c r="D55" s="183"/>
      <c r="E55" s="642"/>
      <c r="F55" s="187" t="s">
        <v>48</v>
      </c>
      <c r="G55" s="182"/>
      <c r="H55" s="183"/>
      <c r="I55" s="183"/>
      <c r="J55" s="644"/>
      <c r="K55" s="187" t="s">
        <v>48</v>
      </c>
      <c r="L55" s="186"/>
      <c r="M55" s="186"/>
      <c r="N55" s="186"/>
      <c r="O55" s="643"/>
      <c r="P55" s="187" t="s">
        <v>48</v>
      </c>
      <c r="Q55" s="182"/>
      <c r="R55" s="183"/>
      <c r="S55" s="183"/>
      <c r="T55" s="648"/>
      <c r="U55" s="187" t="s">
        <v>48</v>
      </c>
      <c r="V55" s="186"/>
      <c r="W55" s="186"/>
      <c r="X55" s="186"/>
      <c r="Y55" s="641"/>
      <c r="Z55" s="187" t="s">
        <v>48</v>
      </c>
      <c r="AA55" s="201"/>
      <c r="AB55" s="202"/>
      <c r="AC55" s="202"/>
      <c r="AD55" s="640"/>
      <c r="AE55" s="197"/>
      <c r="AF55" s="197"/>
      <c r="AG55" s="197"/>
      <c r="AH55" s="197"/>
      <c r="AI55" s="197"/>
      <c r="AJ55" s="197"/>
    </row>
    <row r="56" spans="1:36" s="122" customFormat="1">
      <c r="A56" s="187" t="s">
        <v>49</v>
      </c>
      <c r="B56" s="182">
        <v>8</v>
      </c>
      <c r="C56" s="183">
        <v>14</v>
      </c>
      <c r="D56" s="183">
        <v>20</v>
      </c>
      <c r="E56" s="642">
        <f t="shared" si="0"/>
        <v>0.7</v>
      </c>
      <c r="F56" s="187" t="s">
        <v>49</v>
      </c>
      <c r="G56" s="182"/>
      <c r="H56" s="183"/>
      <c r="I56" s="183"/>
      <c r="J56" s="644"/>
      <c r="K56" s="187" t="s">
        <v>49</v>
      </c>
      <c r="L56" s="186">
        <v>8</v>
      </c>
      <c r="M56" s="186">
        <v>14</v>
      </c>
      <c r="N56" s="186">
        <v>20</v>
      </c>
      <c r="O56" s="643">
        <f t="shared" si="2"/>
        <v>0.7</v>
      </c>
      <c r="P56" s="187" t="s">
        <v>49</v>
      </c>
      <c r="Q56" s="182"/>
      <c r="R56" s="183"/>
      <c r="S56" s="183"/>
      <c r="T56" s="648"/>
      <c r="U56" s="187" t="s">
        <v>49</v>
      </c>
      <c r="V56" s="186"/>
      <c r="W56" s="186"/>
      <c r="X56" s="186"/>
      <c r="Y56" s="641"/>
      <c r="Z56" s="187" t="s">
        <v>49</v>
      </c>
      <c r="AA56" s="201"/>
      <c r="AB56" s="202"/>
      <c r="AC56" s="202"/>
      <c r="AD56" s="640"/>
      <c r="AE56" s="197"/>
      <c r="AF56" s="197"/>
      <c r="AG56" s="197"/>
      <c r="AH56" s="197"/>
      <c r="AI56" s="197"/>
      <c r="AJ56" s="197"/>
    </row>
    <row r="57" spans="1:36" s="122" customFormat="1">
      <c r="A57" s="187" t="s">
        <v>50</v>
      </c>
      <c r="B57" s="182"/>
      <c r="C57" s="183"/>
      <c r="D57" s="183"/>
      <c r="E57" s="642"/>
      <c r="F57" s="187" t="s">
        <v>50</v>
      </c>
      <c r="G57" s="182"/>
      <c r="H57" s="183"/>
      <c r="I57" s="183"/>
      <c r="J57" s="644"/>
      <c r="K57" s="187" t="s">
        <v>50</v>
      </c>
      <c r="L57" s="186"/>
      <c r="M57" s="186"/>
      <c r="N57" s="186"/>
      <c r="O57" s="643"/>
      <c r="P57" s="187" t="s">
        <v>50</v>
      </c>
      <c r="Q57" s="182"/>
      <c r="R57" s="183"/>
      <c r="S57" s="183"/>
      <c r="T57" s="648"/>
      <c r="U57" s="187" t="s">
        <v>50</v>
      </c>
      <c r="V57" s="186"/>
      <c r="W57" s="186"/>
      <c r="X57" s="186"/>
      <c r="Y57" s="641"/>
      <c r="Z57" s="187" t="s">
        <v>50</v>
      </c>
      <c r="AA57" s="201"/>
      <c r="AB57" s="202"/>
      <c r="AC57" s="202"/>
      <c r="AD57" s="640"/>
      <c r="AE57" s="197"/>
      <c r="AF57" s="197"/>
      <c r="AG57" s="197"/>
      <c r="AH57" s="197"/>
      <c r="AI57" s="197"/>
      <c r="AJ57" s="197"/>
    </row>
    <row r="58" spans="1:36" s="122" customFormat="1">
      <c r="A58" s="187" t="s">
        <v>51</v>
      </c>
      <c r="B58" s="182"/>
      <c r="C58" s="183"/>
      <c r="D58" s="183"/>
      <c r="E58" s="642"/>
      <c r="F58" s="187" t="s">
        <v>51</v>
      </c>
      <c r="G58" s="182"/>
      <c r="H58" s="183"/>
      <c r="I58" s="183"/>
      <c r="J58" s="644"/>
      <c r="K58" s="187" t="s">
        <v>51</v>
      </c>
      <c r="L58" s="186"/>
      <c r="M58" s="186"/>
      <c r="N58" s="186"/>
      <c r="O58" s="643"/>
      <c r="P58" s="187" t="s">
        <v>51</v>
      </c>
      <c r="Q58" s="182"/>
      <c r="R58" s="183"/>
      <c r="S58" s="183"/>
      <c r="T58" s="648"/>
      <c r="U58" s="187" t="s">
        <v>51</v>
      </c>
      <c r="V58" s="186"/>
      <c r="W58" s="186"/>
      <c r="X58" s="186"/>
      <c r="Y58" s="641"/>
      <c r="Z58" s="187" t="s">
        <v>51</v>
      </c>
      <c r="AA58" s="201"/>
      <c r="AB58" s="202"/>
      <c r="AC58" s="202"/>
      <c r="AD58" s="640"/>
      <c r="AE58" s="197"/>
      <c r="AF58" s="197"/>
      <c r="AG58" s="197"/>
      <c r="AH58" s="197"/>
      <c r="AI58" s="197"/>
      <c r="AJ58" s="197"/>
    </row>
    <row r="59" spans="1:36" s="122" customFormat="1">
      <c r="A59" s="187" t="s">
        <v>52</v>
      </c>
      <c r="B59" s="182"/>
      <c r="C59" s="183"/>
      <c r="D59" s="183"/>
      <c r="E59" s="642"/>
      <c r="F59" s="187" t="s">
        <v>52</v>
      </c>
      <c r="G59" s="182"/>
      <c r="H59" s="183"/>
      <c r="I59" s="183"/>
      <c r="J59" s="644"/>
      <c r="K59" s="187" t="s">
        <v>52</v>
      </c>
      <c r="L59" s="186"/>
      <c r="M59" s="186"/>
      <c r="N59" s="186"/>
      <c r="O59" s="643"/>
      <c r="P59" s="187" t="s">
        <v>52</v>
      </c>
      <c r="Q59" s="182"/>
      <c r="R59" s="183"/>
      <c r="S59" s="183"/>
      <c r="T59" s="648"/>
      <c r="U59" s="187" t="s">
        <v>52</v>
      </c>
      <c r="V59" s="186"/>
      <c r="W59" s="186"/>
      <c r="X59" s="186"/>
      <c r="Y59" s="641" t="s">
        <v>267</v>
      </c>
      <c r="Z59" s="187" t="s">
        <v>52</v>
      </c>
      <c r="AA59" s="201"/>
      <c r="AB59" s="202"/>
      <c r="AC59" s="202"/>
      <c r="AD59" s="640"/>
      <c r="AE59" s="197"/>
      <c r="AF59" s="197"/>
      <c r="AG59" s="197"/>
      <c r="AH59" s="197"/>
      <c r="AI59" s="197"/>
      <c r="AJ59" s="197"/>
    </row>
    <row r="60" spans="1:36" s="122" customFormat="1">
      <c r="A60" s="187" t="s">
        <v>53</v>
      </c>
      <c r="B60" s="182"/>
      <c r="C60" s="183"/>
      <c r="D60" s="183"/>
      <c r="E60" s="642"/>
      <c r="F60" s="187" t="s">
        <v>53</v>
      </c>
      <c r="G60" s="182"/>
      <c r="H60" s="183"/>
      <c r="I60" s="183"/>
      <c r="J60" s="644"/>
      <c r="K60" s="187" t="s">
        <v>53</v>
      </c>
      <c r="L60" s="186"/>
      <c r="M60" s="186"/>
      <c r="N60" s="186"/>
      <c r="O60" s="643"/>
      <c r="P60" s="187" t="s">
        <v>53</v>
      </c>
      <c r="Q60" s="182"/>
      <c r="R60" s="183"/>
      <c r="S60" s="183"/>
      <c r="T60" s="648"/>
      <c r="U60" s="187" t="s">
        <v>53</v>
      </c>
      <c r="V60" s="186"/>
      <c r="W60" s="186"/>
      <c r="X60" s="186"/>
      <c r="Y60" s="641" t="s">
        <v>267</v>
      </c>
      <c r="Z60" s="187" t="s">
        <v>53</v>
      </c>
      <c r="AA60" s="201"/>
      <c r="AB60" s="202"/>
      <c r="AC60" s="202"/>
      <c r="AD60" s="640"/>
      <c r="AE60" s="197"/>
      <c r="AF60" s="197"/>
      <c r="AG60" s="197"/>
      <c r="AH60" s="197"/>
      <c r="AI60" s="197"/>
      <c r="AJ60" s="197"/>
    </row>
    <row r="61" spans="1:36" s="122" customFormat="1">
      <c r="A61" s="187" t="s">
        <v>54</v>
      </c>
      <c r="B61" s="182"/>
      <c r="C61" s="183"/>
      <c r="D61" s="183"/>
      <c r="E61" s="642"/>
      <c r="F61" s="187" t="s">
        <v>54</v>
      </c>
      <c r="G61" s="182"/>
      <c r="H61" s="183"/>
      <c r="I61" s="183"/>
      <c r="J61" s="644"/>
      <c r="K61" s="187" t="s">
        <v>54</v>
      </c>
      <c r="L61" s="186"/>
      <c r="M61" s="186"/>
      <c r="N61" s="186"/>
      <c r="O61" s="643"/>
      <c r="P61" s="187" t="s">
        <v>54</v>
      </c>
      <c r="Q61" s="182"/>
      <c r="R61" s="183"/>
      <c r="S61" s="183"/>
      <c r="T61" s="648"/>
      <c r="U61" s="187" t="s">
        <v>54</v>
      </c>
      <c r="V61" s="186"/>
      <c r="W61" s="186"/>
      <c r="X61" s="186"/>
      <c r="Y61" s="641" t="s">
        <v>267</v>
      </c>
      <c r="Z61" s="187" t="s">
        <v>54</v>
      </c>
      <c r="AA61" s="201"/>
      <c r="AB61" s="202"/>
      <c r="AC61" s="202"/>
      <c r="AD61" s="640"/>
      <c r="AE61" s="197"/>
      <c r="AF61" s="197"/>
      <c r="AG61" s="197"/>
      <c r="AH61" s="197"/>
      <c r="AI61" s="197"/>
      <c r="AJ61" s="197"/>
    </row>
    <row r="62" spans="1:36" s="122" customFormat="1">
      <c r="A62" s="187" t="s">
        <v>55</v>
      </c>
      <c r="B62" s="182"/>
      <c r="C62" s="183"/>
      <c r="D62" s="183"/>
      <c r="E62" s="642"/>
      <c r="F62" s="187" t="s">
        <v>55</v>
      </c>
      <c r="G62" s="182"/>
      <c r="H62" s="183"/>
      <c r="I62" s="183"/>
      <c r="J62" s="644"/>
      <c r="K62" s="187" t="s">
        <v>55</v>
      </c>
      <c r="L62" s="186"/>
      <c r="M62" s="186"/>
      <c r="N62" s="186"/>
      <c r="O62" s="643"/>
      <c r="P62" s="187" t="s">
        <v>55</v>
      </c>
      <c r="Q62" s="182"/>
      <c r="R62" s="183"/>
      <c r="S62" s="183"/>
      <c r="T62" s="648"/>
      <c r="U62" s="187" t="s">
        <v>55</v>
      </c>
      <c r="V62" s="186"/>
      <c r="W62" s="186"/>
      <c r="X62" s="186"/>
      <c r="Y62" s="641" t="s">
        <v>267</v>
      </c>
      <c r="Z62" s="187" t="s">
        <v>55</v>
      </c>
      <c r="AA62" s="201"/>
      <c r="AB62" s="202"/>
      <c r="AC62" s="202"/>
      <c r="AD62" s="640"/>
      <c r="AE62" s="197"/>
      <c r="AF62" s="197"/>
      <c r="AG62" s="197"/>
      <c r="AH62" s="197"/>
      <c r="AI62" s="197"/>
      <c r="AJ62" s="197"/>
    </row>
    <row r="63" spans="1:36" s="122" customFormat="1">
      <c r="A63" s="187" t="s">
        <v>56</v>
      </c>
      <c r="B63" s="182">
        <v>12</v>
      </c>
      <c r="C63" s="183">
        <v>162</v>
      </c>
      <c r="D63" s="183">
        <v>226</v>
      </c>
      <c r="E63" s="642">
        <f t="shared" si="0"/>
        <v>0.7168141592920354</v>
      </c>
      <c r="F63" s="187" t="s">
        <v>56</v>
      </c>
      <c r="G63" s="182">
        <v>1</v>
      </c>
      <c r="H63" s="183">
        <v>3</v>
      </c>
      <c r="I63" s="183">
        <v>4</v>
      </c>
      <c r="J63" s="644">
        <f t="shared" si="1"/>
        <v>0.75</v>
      </c>
      <c r="K63" s="187" t="s">
        <v>56</v>
      </c>
      <c r="L63" s="186">
        <v>1</v>
      </c>
      <c r="M63" s="186">
        <v>3</v>
      </c>
      <c r="N63" s="186">
        <v>10</v>
      </c>
      <c r="O63" s="643">
        <f t="shared" si="2"/>
        <v>0.3</v>
      </c>
      <c r="P63" s="187" t="s">
        <v>56</v>
      </c>
      <c r="Q63" s="182">
        <v>2</v>
      </c>
      <c r="R63" s="183">
        <v>6</v>
      </c>
      <c r="S63" s="183">
        <v>11</v>
      </c>
      <c r="T63" s="648">
        <f t="shared" si="3"/>
        <v>0.54545454545454541</v>
      </c>
      <c r="U63" s="187" t="s">
        <v>56</v>
      </c>
      <c r="V63" s="186"/>
      <c r="W63" s="186"/>
      <c r="X63" s="186"/>
      <c r="Y63" s="641"/>
      <c r="Z63" s="187" t="s">
        <v>56</v>
      </c>
      <c r="AA63" s="201">
        <v>8</v>
      </c>
      <c r="AB63" s="202">
        <v>150</v>
      </c>
      <c r="AC63" s="202">
        <v>201</v>
      </c>
      <c r="AD63" s="640">
        <f t="shared" si="4"/>
        <v>0.74626865671641796</v>
      </c>
      <c r="AE63" s="197"/>
      <c r="AF63" s="197"/>
      <c r="AG63" s="197"/>
      <c r="AH63" s="197"/>
      <c r="AI63" s="197"/>
      <c r="AJ63" s="197"/>
    </row>
    <row r="64" spans="1:36" s="122" customFormat="1">
      <c r="A64" s="187" t="s">
        <v>57</v>
      </c>
      <c r="B64" s="182">
        <v>2</v>
      </c>
      <c r="C64" s="183">
        <v>27</v>
      </c>
      <c r="D64" s="183">
        <v>45</v>
      </c>
      <c r="E64" s="642"/>
      <c r="F64" s="187" t="s">
        <v>57</v>
      </c>
      <c r="G64" s="182"/>
      <c r="H64" s="183"/>
      <c r="I64" s="183"/>
      <c r="J64" s="644"/>
      <c r="K64" s="187" t="s">
        <v>57</v>
      </c>
      <c r="L64" s="186"/>
      <c r="M64" s="186"/>
      <c r="N64" s="186"/>
      <c r="O64" s="643"/>
      <c r="P64" s="187" t="s">
        <v>57</v>
      </c>
      <c r="Q64" s="182"/>
      <c r="R64" s="183"/>
      <c r="S64" s="183"/>
      <c r="T64" s="648"/>
      <c r="U64" s="187" t="s">
        <v>57</v>
      </c>
      <c r="V64" s="186"/>
      <c r="W64" s="186"/>
      <c r="X64" s="186"/>
      <c r="Y64" s="641"/>
      <c r="Z64" s="187" t="s">
        <v>57</v>
      </c>
      <c r="AA64" s="201">
        <v>2</v>
      </c>
      <c r="AB64" s="202">
        <v>27</v>
      </c>
      <c r="AC64" s="202">
        <v>45</v>
      </c>
      <c r="AD64" s="640">
        <f t="shared" si="4"/>
        <v>0.6</v>
      </c>
      <c r="AE64" s="197"/>
      <c r="AF64" s="197"/>
      <c r="AG64" s="197"/>
      <c r="AH64" s="197"/>
      <c r="AI64" s="197"/>
      <c r="AJ64" s="197"/>
    </row>
    <row r="65" spans="1:36" s="122" customFormat="1">
      <c r="A65" s="187" t="s">
        <v>58</v>
      </c>
      <c r="B65" s="182"/>
      <c r="C65" s="183"/>
      <c r="D65" s="183"/>
      <c r="E65" s="642"/>
      <c r="F65" s="187" t="s">
        <v>58</v>
      </c>
      <c r="G65" s="182"/>
      <c r="H65" s="183"/>
      <c r="I65" s="183"/>
      <c r="J65" s="644"/>
      <c r="K65" s="187" t="s">
        <v>58</v>
      </c>
      <c r="L65" s="186"/>
      <c r="M65" s="186"/>
      <c r="N65" s="186"/>
      <c r="O65" s="643"/>
      <c r="P65" s="187" t="s">
        <v>58</v>
      </c>
      <c r="Q65" s="182"/>
      <c r="R65" s="183"/>
      <c r="S65" s="183"/>
      <c r="T65" s="648"/>
      <c r="U65" s="187" t="s">
        <v>58</v>
      </c>
      <c r="V65" s="186"/>
      <c r="W65" s="186"/>
      <c r="X65" s="186"/>
      <c r="Y65" s="641" t="s">
        <v>267</v>
      </c>
      <c r="Z65" s="187" t="s">
        <v>58</v>
      </c>
      <c r="AA65" s="201"/>
      <c r="AB65" s="202"/>
      <c r="AC65" s="202"/>
      <c r="AD65" s="640"/>
      <c r="AE65" s="197"/>
      <c r="AF65" s="197"/>
      <c r="AG65" s="197"/>
      <c r="AH65" s="197"/>
      <c r="AI65" s="197"/>
      <c r="AJ65" s="197"/>
    </row>
    <row r="66" spans="1:36" s="122" customFormat="1">
      <c r="A66" s="187" t="s">
        <v>59</v>
      </c>
      <c r="B66" s="182">
        <v>2</v>
      </c>
      <c r="C66" s="183">
        <v>6</v>
      </c>
      <c r="D66" s="183">
        <v>6</v>
      </c>
      <c r="E66" s="642">
        <f t="shared" si="0"/>
        <v>1</v>
      </c>
      <c r="F66" s="187" t="s">
        <v>59</v>
      </c>
      <c r="G66" s="182">
        <v>2</v>
      </c>
      <c r="H66" s="183">
        <v>6</v>
      </c>
      <c r="I66" s="183">
        <v>6</v>
      </c>
      <c r="J66" s="644">
        <f t="shared" si="1"/>
        <v>1</v>
      </c>
      <c r="K66" s="187" t="s">
        <v>59</v>
      </c>
      <c r="L66" s="186"/>
      <c r="M66" s="186"/>
      <c r="N66" s="186"/>
      <c r="O66" s="643"/>
      <c r="P66" s="187" t="s">
        <v>59</v>
      </c>
      <c r="Q66" s="182"/>
      <c r="R66" s="183"/>
      <c r="S66" s="183"/>
      <c r="T66" s="648"/>
      <c r="U66" s="187" t="s">
        <v>59</v>
      </c>
      <c r="V66" s="186"/>
      <c r="W66" s="186"/>
      <c r="X66" s="186"/>
      <c r="Y66" s="641" t="s">
        <v>267</v>
      </c>
      <c r="Z66" s="187" t="s">
        <v>59</v>
      </c>
      <c r="AA66" s="201"/>
      <c r="AB66" s="202"/>
      <c r="AC66" s="202"/>
      <c r="AD66" s="640"/>
      <c r="AE66" s="197"/>
      <c r="AF66" s="197"/>
      <c r="AG66" s="197"/>
      <c r="AH66" s="197"/>
      <c r="AI66" s="197"/>
      <c r="AJ66" s="197"/>
    </row>
    <row r="67" spans="1:36" s="122" customFormat="1">
      <c r="A67" s="187" t="s">
        <v>60</v>
      </c>
      <c r="B67" s="182">
        <v>104</v>
      </c>
      <c r="C67" s="183">
        <v>2175</v>
      </c>
      <c r="D67" s="183">
        <v>2542</v>
      </c>
      <c r="E67" s="642">
        <f t="shared" si="0"/>
        <v>0.85562549173878832</v>
      </c>
      <c r="F67" s="187" t="s">
        <v>60</v>
      </c>
      <c r="G67" s="182"/>
      <c r="H67" s="183"/>
      <c r="I67" s="183"/>
      <c r="J67" s="644"/>
      <c r="K67" s="187" t="s">
        <v>60</v>
      </c>
      <c r="L67" s="186">
        <v>1</v>
      </c>
      <c r="M67" s="186">
        <v>4</v>
      </c>
      <c r="N67" s="186">
        <v>3</v>
      </c>
      <c r="O67" s="643">
        <f t="shared" si="2"/>
        <v>1.3333333333333333</v>
      </c>
      <c r="P67" s="187" t="s">
        <v>60</v>
      </c>
      <c r="Q67" s="182"/>
      <c r="R67" s="183"/>
      <c r="S67" s="183"/>
      <c r="T67" s="648"/>
      <c r="U67" s="187" t="s">
        <v>60</v>
      </c>
      <c r="V67" s="186"/>
      <c r="W67" s="186"/>
      <c r="X67" s="186"/>
      <c r="Y67" s="641" t="s">
        <v>267</v>
      </c>
      <c r="Z67" s="187" t="s">
        <v>60</v>
      </c>
      <c r="AA67" s="201">
        <v>103</v>
      </c>
      <c r="AB67" s="202">
        <v>2171</v>
      </c>
      <c r="AC67" s="202">
        <v>2539</v>
      </c>
      <c r="AD67" s="640">
        <f t="shared" si="4"/>
        <v>0.85506104765655766</v>
      </c>
      <c r="AE67" s="197"/>
      <c r="AF67" s="197"/>
      <c r="AG67" s="197"/>
      <c r="AH67" s="197"/>
      <c r="AI67" s="197"/>
      <c r="AJ67" s="197"/>
    </row>
    <row r="68" spans="1:36" s="122" customFormat="1">
      <c r="A68" s="187" t="s">
        <v>61</v>
      </c>
      <c r="B68" s="182">
        <v>15</v>
      </c>
      <c r="C68" s="183">
        <v>337</v>
      </c>
      <c r="D68" s="183">
        <v>387</v>
      </c>
      <c r="E68" s="642">
        <f t="shared" si="0"/>
        <v>0.87080103359173122</v>
      </c>
      <c r="F68" s="187" t="s">
        <v>61</v>
      </c>
      <c r="G68" s="182"/>
      <c r="H68" s="183"/>
      <c r="I68" s="183"/>
      <c r="J68" s="644"/>
      <c r="K68" s="187" t="s">
        <v>61</v>
      </c>
      <c r="L68" s="186"/>
      <c r="M68" s="186"/>
      <c r="N68" s="186"/>
      <c r="O68" s="643"/>
      <c r="P68" s="187" t="s">
        <v>61</v>
      </c>
      <c r="Q68" s="182"/>
      <c r="R68" s="183"/>
      <c r="S68" s="183"/>
      <c r="T68" s="648"/>
      <c r="U68" s="187" t="s">
        <v>61</v>
      </c>
      <c r="V68" s="186"/>
      <c r="W68" s="186"/>
      <c r="X68" s="186"/>
      <c r="Y68" s="641" t="s">
        <v>267</v>
      </c>
      <c r="Z68" s="187" t="s">
        <v>61</v>
      </c>
      <c r="AA68" s="201">
        <v>15</v>
      </c>
      <c r="AB68" s="202">
        <v>337</v>
      </c>
      <c r="AC68" s="202">
        <v>387</v>
      </c>
      <c r="AD68" s="640">
        <f t="shared" si="4"/>
        <v>0.87080103359173122</v>
      </c>
      <c r="AE68" s="197"/>
      <c r="AF68" s="197"/>
      <c r="AG68" s="197"/>
      <c r="AH68" s="197"/>
      <c r="AI68" s="197"/>
      <c r="AJ68" s="197"/>
    </row>
    <row r="69" spans="1:36" s="122" customFormat="1">
      <c r="A69" s="187" t="s">
        <v>62</v>
      </c>
      <c r="B69" s="182"/>
      <c r="C69" s="183"/>
      <c r="D69" s="183"/>
      <c r="E69" s="642"/>
      <c r="F69" s="187" t="s">
        <v>62</v>
      </c>
      <c r="G69" s="182"/>
      <c r="H69" s="183"/>
      <c r="I69" s="183"/>
      <c r="J69" s="644"/>
      <c r="K69" s="187" t="s">
        <v>62</v>
      </c>
      <c r="L69" s="186"/>
      <c r="M69" s="186"/>
      <c r="N69" s="186"/>
      <c r="O69" s="643"/>
      <c r="P69" s="187" t="s">
        <v>62</v>
      </c>
      <c r="Q69" s="182"/>
      <c r="R69" s="183"/>
      <c r="S69" s="183"/>
      <c r="T69" s="648"/>
      <c r="U69" s="187" t="s">
        <v>62</v>
      </c>
      <c r="V69" s="186"/>
      <c r="W69" s="186"/>
      <c r="X69" s="186"/>
      <c r="Y69" s="641" t="s">
        <v>267</v>
      </c>
      <c r="Z69" s="187" t="s">
        <v>62</v>
      </c>
      <c r="AA69" s="201"/>
      <c r="AB69" s="202"/>
      <c r="AC69" s="202"/>
      <c r="AD69" s="640"/>
      <c r="AE69" s="197"/>
      <c r="AF69" s="197"/>
      <c r="AG69" s="197"/>
      <c r="AH69" s="197"/>
      <c r="AI69" s="197"/>
      <c r="AJ69" s="197"/>
    </row>
    <row r="70" spans="1:36" s="122" customFormat="1">
      <c r="A70" s="187" t="s">
        <v>277</v>
      </c>
      <c r="B70" s="199">
        <v>135</v>
      </c>
      <c r="C70" s="200">
        <v>764</v>
      </c>
      <c r="D70" s="200">
        <v>650</v>
      </c>
      <c r="E70" s="646">
        <f t="shared" ref="E70:E97" si="7">C70/D70</f>
        <v>1.1753846153846155</v>
      </c>
      <c r="F70" s="187" t="s">
        <v>277</v>
      </c>
      <c r="G70" s="199"/>
      <c r="H70" s="200"/>
      <c r="I70" s="200"/>
      <c r="J70" s="645"/>
      <c r="K70" s="187" t="s">
        <v>277</v>
      </c>
      <c r="L70" s="198">
        <v>110</v>
      </c>
      <c r="M70" s="198">
        <v>214</v>
      </c>
      <c r="N70" s="198">
        <v>33</v>
      </c>
      <c r="O70" s="643">
        <v>0.02</v>
      </c>
      <c r="P70" s="187" t="s">
        <v>277</v>
      </c>
      <c r="Q70" s="182"/>
      <c r="R70" s="183"/>
      <c r="S70" s="183"/>
      <c r="T70" s="648"/>
      <c r="U70" s="187" t="s">
        <v>277</v>
      </c>
      <c r="V70" s="186"/>
      <c r="W70" s="186"/>
      <c r="X70" s="186"/>
      <c r="Y70" s="641" t="s">
        <v>267</v>
      </c>
      <c r="Z70" s="187" t="s">
        <v>277</v>
      </c>
      <c r="AA70" s="201">
        <v>25</v>
      </c>
      <c r="AB70" s="202">
        <v>550</v>
      </c>
      <c r="AC70" s="202">
        <v>617</v>
      </c>
      <c r="AD70" s="640">
        <f t="shared" si="4"/>
        <v>0.89141004862236628</v>
      </c>
      <c r="AE70" s="197"/>
      <c r="AF70" s="197"/>
      <c r="AG70" s="197"/>
      <c r="AH70" s="197"/>
      <c r="AI70" s="197"/>
      <c r="AJ70" s="197"/>
    </row>
    <row r="71" spans="1:36" s="122" customFormat="1">
      <c r="A71" s="187" t="s">
        <v>64</v>
      </c>
      <c r="B71" s="182">
        <v>13</v>
      </c>
      <c r="C71" s="183">
        <v>204</v>
      </c>
      <c r="D71" s="183">
        <v>234</v>
      </c>
      <c r="E71" s="642">
        <f t="shared" si="7"/>
        <v>0.87179487179487181</v>
      </c>
      <c r="F71" s="187" t="s">
        <v>64</v>
      </c>
      <c r="G71" s="182"/>
      <c r="H71" s="183"/>
      <c r="I71" s="183"/>
      <c r="J71" s="644"/>
      <c r="K71" s="187" t="s">
        <v>64</v>
      </c>
      <c r="L71" s="186"/>
      <c r="M71" s="186"/>
      <c r="N71" s="186"/>
      <c r="O71" s="643"/>
      <c r="P71" s="187" t="s">
        <v>64</v>
      </c>
      <c r="Q71" s="182">
        <v>3</v>
      </c>
      <c r="R71" s="183">
        <v>21</v>
      </c>
      <c r="S71" s="183">
        <v>42</v>
      </c>
      <c r="T71" s="648">
        <f t="shared" si="3"/>
        <v>0.5</v>
      </c>
      <c r="U71" s="187" t="s">
        <v>64</v>
      </c>
      <c r="V71" s="186">
        <v>2</v>
      </c>
      <c r="W71" s="186">
        <v>40</v>
      </c>
      <c r="X71" s="186">
        <v>40</v>
      </c>
      <c r="Y71" s="641">
        <f t="shared" ref="Y71" si="8">W71/X71</f>
        <v>1</v>
      </c>
      <c r="Z71" s="187" t="s">
        <v>64</v>
      </c>
      <c r="AA71" s="180">
        <v>8</v>
      </c>
      <c r="AB71" s="181">
        <v>143</v>
      </c>
      <c r="AC71" s="181">
        <v>152</v>
      </c>
      <c r="AD71" s="640">
        <f t="shared" si="4"/>
        <v>0.94078947368421051</v>
      </c>
      <c r="AE71" s="197"/>
      <c r="AF71" s="197"/>
      <c r="AG71" s="197"/>
      <c r="AH71" s="197"/>
      <c r="AI71" s="197"/>
      <c r="AJ71" s="197"/>
    </row>
    <row r="72" spans="1:36" s="122" customFormat="1">
      <c r="A72" s="187" t="s">
        <v>65</v>
      </c>
      <c r="B72" s="182">
        <v>2</v>
      </c>
      <c r="C72" s="183">
        <v>47</v>
      </c>
      <c r="D72" s="183">
        <v>50</v>
      </c>
      <c r="E72" s="642">
        <f t="shared" si="7"/>
        <v>0.94</v>
      </c>
      <c r="F72" s="187" t="s">
        <v>65</v>
      </c>
      <c r="G72" s="182"/>
      <c r="H72" s="183"/>
      <c r="I72" s="183"/>
      <c r="J72" s="644"/>
      <c r="K72" s="187" t="s">
        <v>65</v>
      </c>
      <c r="L72" s="186"/>
      <c r="M72" s="186"/>
      <c r="N72" s="186"/>
      <c r="O72" s="643"/>
      <c r="P72" s="187" t="s">
        <v>65</v>
      </c>
      <c r="Q72" s="182"/>
      <c r="R72" s="183"/>
      <c r="S72" s="183"/>
      <c r="T72" s="648"/>
      <c r="U72" s="187" t="s">
        <v>65</v>
      </c>
      <c r="V72" s="186"/>
      <c r="W72" s="186"/>
      <c r="X72" s="186"/>
      <c r="Y72" s="641"/>
      <c r="Z72" s="187" t="s">
        <v>65</v>
      </c>
      <c r="AA72" s="201">
        <v>2</v>
      </c>
      <c r="AB72" s="202">
        <v>47</v>
      </c>
      <c r="AC72" s="202">
        <v>50</v>
      </c>
      <c r="AD72" s="640">
        <f t="shared" si="4"/>
        <v>0.94</v>
      </c>
      <c r="AE72" s="197"/>
      <c r="AF72" s="197"/>
      <c r="AG72" s="197"/>
      <c r="AH72" s="197"/>
      <c r="AI72" s="197"/>
      <c r="AJ72" s="197"/>
    </row>
    <row r="73" spans="1:36" s="122" customFormat="1">
      <c r="A73" s="187" t="s">
        <v>66</v>
      </c>
      <c r="B73" s="182">
        <v>18</v>
      </c>
      <c r="C73" s="183">
        <v>391</v>
      </c>
      <c r="D73" s="183">
        <v>443</v>
      </c>
      <c r="E73" s="642">
        <f t="shared" si="7"/>
        <v>0.88261851015801351</v>
      </c>
      <c r="F73" s="187" t="s">
        <v>66</v>
      </c>
      <c r="G73" s="182">
        <v>1</v>
      </c>
      <c r="H73" s="183">
        <v>24</v>
      </c>
      <c r="I73" s="183">
        <v>25</v>
      </c>
      <c r="J73" s="644">
        <f t="shared" ref="J73:J98" si="9">H73/I73</f>
        <v>0.96</v>
      </c>
      <c r="K73" s="187" t="s">
        <v>66</v>
      </c>
      <c r="L73" s="186"/>
      <c r="M73" s="186"/>
      <c r="N73" s="186"/>
      <c r="O73" s="643"/>
      <c r="P73" s="187" t="s">
        <v>66</v>
      </c>
      <c r="Q73" s="182"/>
      <c r="R73" s="183"/>
      <c r="S73" s="183"/>
      <c r="T73" s="648"/>
      <c r="U73" s="187" t="s">
        <v>66</v>
      </c>
      <c r="V73" s="186"/>
      <c r="W73" s="186"/>
      <c r="X73" s="186"/>
      <c r="Y73" s="641"/>
      <c r="Z73" s="187" t="s">
        <v>66</v>
      </c>
      <c r="AA73" s="201">
        <v>17</v>
      </c>
      <c r="AB73" s="202">
        <v>367</v>
      </c>
      <c r="AC73" s="202">
        <v>418</v>
      </c>
      <c r="AD73" s="640">
        <f t="shared" si="4"/>
        <v>0.87799043062200954</v>
      </c>
      <c r="AE73" s="197"/>
      <c r="AF73" s="197"/>
      <c r="AG73" s="197"/>
      <c r="AH73" s="197"/>
      <c r="AI73" s="197"/>
      <c r="AJ73" s="197"/>
    </row>
    <row r="74" spans="1:36" s="122" customFormat="1">
      <c r="A74" s="187" t="s">
        <v>67</v>
      </c>
      <c r="B74" s="182">
        <v>1</v>
      </c>
      <c r="C74" s="183">
        <v>2</v>
      </c>
      <c r="D74" s="183">
        <v>2</v>
      </c>
      <c r="E74" s="642">
        <f t="shared" si="7"/>
        <v>1</v>
      </c>
      <c r="F74" s="187" t="s">
        <v>67</v>
      </c>
      <c r="G74" s="182"/>
      <c r="H74" s="183"/>
      <c r="I74" s="183"/>
      <c r="J74" s="644"/>
      <c r="K74" s="187" t="s">
        <v>67</v>
      </c>
      <c r="L74" s="186">
        <v>1</v>
      </c>
      <c r="M74" s="186">
        <v>2</v>
      </c>
      <c r="N74" s="186">
        <v>2</v>
      </c>
      <c r="O74" s="643">
        <f t="shared" ref="O74:O98" si="10">M74/N74</f>
        <v>1</v>
      </c>
      <c r="P74" s="187" t="s">
        <v>67</v>
      </c>
      <c r="Q74" s="182"/>
      <c r="R74" s="183"/>
      <c r="S74" s="183"/>
      <c r="T74" s="648"/>
      <c r="U74" s="187" t="s">
        <v>67</v>
      </c>
      <c r="V74" s="186"/>
      <c r="W74" s="186"/>
      <c r="X74" s="186"/>
      <c r="Y74" s="641"/>
      <c r="Z74" s="187" t="s">
        <v>67</v>
      </c>
      <c r="AA74" s="201"/>
      <c r="AB74" s="202"/>
      <c r="AC74" s="202"/>
      <c r="AD74" s="640"/>
      <c r="AE74" s="197"/>
      <c r="AF74" s="197"/>
      <c r="AG74" s="197"/>
      <c r="AH74" s="197"/>
      <c r="AI74" s="197"/>
      <c r="AJ74" s="197"/>
    </row>
    <row r="75" spans="1:36" s="122" customFormat="1">
      <c r="A75" s="187" t="s">
        <v>68</v>
      </c>
      <c r="B75" s="182">
        <v>40</v>
      </c>
      <c r="C75" s="183">
        <v>804</v>
      </c>
      <c r="D75" s="183">
        <v>970</v>
      </c>
      <c r="E75" s="642">
        <f t="shared" si="7"/>
        <v>0.82886597938144335</v>
      </c>
      <c r="F75" s="187" t="s">
        <v>68</v>
      </c>
      <c r="G75" s="182"/>
      <c r="H75" s="183"/>
      <c r="I75" s="183"/>
      <c r="J75" s="644"/>
      <c r="K75" s="187" t="s">
        <v>68</v>
      </c>
      <c r="L75" s="186"/>
      <c r="M75" s="186"/>
      <c r="N75" s="186"/>
      <c r="O75" s="643"/>
      <c r="P75" s="187" t="s">
        <v>68</v>
      </c>
      <c r="Q75" s="182"/>
      <c r="R75" s="183"/>
      <c r="S75" s="183"/>
      <c r="T75" s="648"/>
      <c r="U75" s="187" t="s">
        <v>68</v>
      </c>
      <c r="V75" s="186"/>
      <c r="W75" s="186"/>
      <c r="X75" s="186"/>
      <c r="Y75" s="641"/>
      <c r="Z75" s="187" t="s">
        <v>68</v>
      </c>
      <c r="AA75" s="201">
        <v>40</v>
      </c>
      <c r="AB75" s="202">
        <v>804</v>
      </c>
      <c r="AC75" s="202">
        <v>970</v>
      </c>
      <c r="AD75" s="640">
        <f t="shared" si="4"/>
        <v>0.82886597938144335</v>
      </c>
      <c r="AE75" s="197"/>
      <c r="AF75" s="197"/>
      <c r="AG75" s="197"/>
      <c r="AH75" s="197"/>
      <c r="AI75" s="197"/>
      <c r="AJ75" s="197"/>
    </row>
    <row r="76" spans="1:36" s="122" customFormat="1">
      <c r="A76" s="187" t="s">
        <v>69</v>
      </c>
      <c r="B76" s="182">
        <v>4</v>
      </c>
      <c r="C76" s="183">
        <v>11</v>
      </c>
      <c r="D76" s="183">
        <v>9</v>
      </c>
      <c r="E76" s="642">
        <f t="shared" si="7"/>
        <v>1.2222222222222223</v>
      </c>
      <c r="F76" s="187" t="s">
        <v>69</v>
      </c>
      <c r="G76" s="182"/>
      <c r="H76" s="183"/>
      <c r="I76" s="183"/>
      <c r="J76" s="644"/>
      <c r="K76" s="187" t="s">
        <v>69</v>
      </c>
      <c r="L76" s="186">
        <v>4</v>
      </c>
      <c r="M76" s="186">
        <v>11</v>
      </c>
      <c r="N76" s="186">
        <v>9</v>
      </c>
      <c r="O76" s="643">
        <f t="shared" si="10"/>
        <v>1.2222222222222223</v>
      </c>
      <c r="P76" s="187" t="s">
        <v>69</v>
      </c>
      <c r="Q76" s="182"/>
      <c r="R76" s="183"/>
      <c r="S76" s="183"/>
      <c r="T76" s="648"/>
      <c r="U76" s="187" t="s">
        <v>69</v>
      </c>
      <c r="V76" s="186"/>
      <c r="W76" s="186"/>
      <c r="X76" s="186"/>
      <c r="Y76" s="641"/>
      <c r="Z76" s="187" t="s">
        <v>69</v>
      </c>
      <c r="AA76" s="201"/>
      <c r="AB76" s="202"/>
      <c r="AC76" s="202"/>
      <c r="AD76" s="640"/>
      <c r="AE76" s="197"/>
      <c r="AF76" s="197"/>
      <c r="AG76" s="197"/>
      <c r="AH76" s="197"/>
      <c r="AI76" s="197"/>
      <c r="AJ76" s="197"/>
    </row>
    <row r="77" spans="1:36" s="122" customFormat="1">
      <c r="A77" s="187" t="s">
        <v>70</v>
      </c>
      <c r="B77" s="182">
        <v>4</v>
      </c>
      <c r="C77" s="183">
        <v>34</v>
      </c>
      <c r="D77" s="183">
        <v>37</v>
      </c>
      <c r="E77" s="642">
        <f t="shared" si="7"/>
        <v>0.91891891891891897</v>
      </c>
      <c r="F77" s="187" t="s">
        <v>70</v>
      </c>
      <c r="G77" s="182"/>
      <c r="H77" s="183"/>
      <c r="I77" s="183"/>
      <c r="J77" s="644"/>
      <c r="K77" s="187" t="s">
        <v>70</v>
      </c>
      <c r="L77" s="186"/>
      <c r="M77" s="186"/>
      <c r="N77" s="186"/>
      <c r="O77" s="643"/>
      <c r="P77" s="187" t="s">
        <v>70</v>
      </c>
      <c r="Q77" s="182">
        <v>3</v>
      </c>
      <c r="R77" s="183">
        <v>23</v>
      </c>
      <c r="S77" s="183">
        <v>26</v>
      </c>
      <c r="T77" s="648">
        <f t="shared" ref="T77:T98" si="11">R77/S77</f>
        <v>0.88461538461538458</v>
      </c>
      <c r="U77" s="187" t="s">
        <v>70</v>
      </c>
      <c r="V77" s="186">
        <v>1</v>
      </c>
      <c r="W77" s="186">
        <v>11</v>
      </c>
      <c r="X77" s="186">
        <v>11</v>
      </c>
      <c r="Y77" s="641">
        <f t="shared" ref="Y77" si="12">W77/X77</f>
        <v>1</v>
      </c>
      <c r="Z77" s="187" t="s">
        <v>70</v>
      </c>
      <c r="AA77" s="201"/>
      <c r="AB77" s="202"/>
      <c r="AC77" s="202"/>
      <c r="AD77" s="640"/>
      <c r="AE77" s="197"/>
      <c r="AF77" s="197"/>
      <c r="AG77" s="197"/>
      <c r="AH77" s="197"/>
      <c r="AI77" s="197"/>
      <c r="AJ77" s="197"/>
    </row>
    <row r="78" spans="1:36" s="122" customFormat="1">
      <c r="A78" s="187" t="s">
        <v>71</v>
      </c>
      <c r="B78" s="182"/>
      <c r="C78" s="183"/>
      <c r="D78" s="183"/>
      <c r="E78" s="642"/>
      <c r="F78" s="187" t="s">
        <v>71</v>
      </c>
      <c r="G78" s="182"/>
      <c r="H78" s="183"/>
      <c r="I78" s="183"/>
      <c r="J78" s="644"/>
      <c r="K78" s="187" t="s">
        <v>71</v>
      </c>
      <c r="L78" s="186"/>
      <c r="M78" s="186"/>
      <c r="N78" s="186"/>
      <c r="O78" s="643"/>
      <c r="P78" s="187" t="s">
        <v>71</v>
      </c>
      <c r="Q78" s="182"/>
      <c r="R78" s="183"/>
      <c r="S78" s="183"/>
      <c r="T78" s="648"/>
      <c r="U78" s="187" t="s">
        <v>71</v>
      </c>
      <c r="V78" s="186"/>
      <c r="W78" s="186"/>
      <c r="X78" s="186"/>
      <c r="Y78" s="641"/>
      <c r="Z78" s="187" t="s">
        <v>71</v>
      </c>
      <c r="AA78" s="201"/>
      <c r="AB78" s="202"/>
      <c r="AC78" s="202"/>
      <c r="AD78" s="640"/>
      <c r="AE78" s="197"/>
      <c r="AF78" s="197"/>
      <c r="AG78" s="197"/>
      <c r="AH78" s="197"/>
      <c r="AI78" s="197"/>
      <c r="AJ78" s="197"/>
    </row>
    <row r="79" spans="1:36" s="122" customFormat="1">
      <c r="A79" s="187" t="s">
        <v>72</v>
      </c>
      <c r="B79" s="182">
        <v>22</v>
      </c>
      <c r="C79" s="183">
        <v>455</v>
      </c>
      <c r="D79" s="183">
        <v>550</v>
      </c>
      <c r="E79" s="642">
        <f t="shared" si="7"/>
        <v>0.82727272727272727</v>
      </c>
      <c r="F79" s="187" t="s">
        <v>72</v>
      </c>
      <c r="G79" s="182"/>
      <c r="H79" s="183"/>
      <c r="I79" s="183"/>
      <c r="J79" s="644"/>
      <c r="K79" s="187" t="s">
        <v>72</v>
      </c>
      <c r="L79" s="186"/>
      <c r="M79" s="186"/>
      <c r="N79" s="186"/>
      <c r="O79" s="643"/>
      <c r="P79" s="187" t="s">
        <v>72</v>
      </c>
      <c r="Q79" s="182"/>
      <c r="R79" s="183"/>
      <c r="S79" s="183"/>
      <c r="T79" s="648"/>
      <c r="U79" s="187" t="s">
        <v>72</v>
      </c>
      <c r="V79" s="186"/>
      <c r="W79" s="186"/>
      <c r="X79" s="186"/>
      <c r="Y79" s="641"/>
      <c r="Z79" s="187" t="s">
        <v>72</v>
      </c>
      <c r="AA79" s="201">
        <v>22</v>
      </c>
      <c r="AB79" s="202">
        <v>455</v>
      </c>
      <c r="AC79" s="202">
        <v>550</v>
      </c>
      <c r="AD79" s="640">
        <f t="shared" ref="AD79:AD98" si="13">AB79/AC79</f>
        <v>0.82727272727272727</v>
      </c>
      <c r="AE79" s="197"/>
      <c r="AF79" s="197"/>
      <c r="AG79" s="197"/>
      <c r="AH79" s="197"/>
      <c r="AI79" s="197"/>
      <c r="AJ79" s="197"/>
    </row>
    <row r="80" spans="1:36" s="122" customFormat="1">
      <c r="A80" s="187" t="s">
        <v>73</v>
      </c>
      <c r="B80" s="182"/>
      <c r="C80" s="183"/>
      <c r="D80" s="183"/>
      <c r="E80" s="642"/>
      <c r="F80" s="187" t="s">
        <v>73</v>
      </c>
      <c r="G80" s="182"/>
      <c r="H80" s="183"/>
      <c r="I80" s="183"/>
      <c r="J80" s="644"/>
      <c r="K80" s="187" t="s">
        <v>73</v>
      </c>
      <c r="L80" s="186"/>
      <c r="M80" s="186"/>
      <c r="N80" s="186"/>
      <c r="O80" s="643"/>
      <c r="P80" s="187" t="s">
        <v>73</v>
      </c>
      <c r="Q80" s="182"/>
      <c r="R80" s="183"/>
      <c r="S80" s="183"/>
      <c r="T80" s="648"/>
      <c r="U80" s="187" t="s">
        <v>73</v>
      </c>
      <c r="V80" s="186"/>
      <c r="W80" s="186"/>
      <c r="X80" s="186"/>
      <c r="Y80" s="641"/>
      <c r="Z80" s="187" t="s">
        <v>73</v>
      </c>
      <c r="AA80" s="201"/>
      <c r="AB80" s="202"/>
      <c r="AC80" s="202"/>
      <c r="AD80" s="640"/>
      <c r="AE80" s="197"/>
      <c r="AF80" s="197"/>
      <c r="AG80" s="197"/>
      <c r="AH80" s="197"/>
      <c r="AI80" s="197"/>
      <c r="AJ80" s="197"/>
    </row>
    <row r="81" spans="1:36" s="122" customFormat="1">
      <c r="A81" s="187" t="s">
        <v>74</v>
      </c>
      <c r="B81" s="182">
        <v>1</v>
      </c>
      <c r="C81" s="183">
        <v>11</v>
      </c>
      <c r="D81" s="183">
        <v>19</v>
      </c>
      <c r="E81" s="642">
        <f t="shared" si="7"/>
        <v>0.57894736842105265</v>
      </c>
      <c r="F81" s="187" t="s">
        <v>74</v>
      </c>
      <c r="G81" s="182"/>
      <c r="H81" s="183"/>
      <c r="I81" s="183"/>
      <c r="J81" s="644"/>
      <c r="K81" s="187" t="s">
        <v>74</v>
      </c>
      <c r="L81" s="186"/>
      <c r="M81" s="186"/>
      <c r="N81" s="186"/>
      <c r="O81" s="643"/>
      <c r="P81" s="187" t="s">
        <v>74</v>
      </c>
      <c r="Q81" s="182">
        <v>1</v>
      </c>
      <c r="R81" s="183">
        <v>11</v>
      </c>
      <c r="S81" s="183">
        <v>19</v>
      </c>
      <c r="T81" s="648">
        <f t="shared" si="11"/>
        <v>0.57894736842105265</v>
      </c>
      <c r="U81" s="187" t="s">
        <v>74</v>
      </c>
      <c r="V81" s="186"/>
      <c r="W81" s="186"/>
      <c r="X81" s="186"/>
      <c r="Y81" s="641"/>
      <c r="Z81" s="187" t="s">
        <v>74</v>
      </c>
      <c r="AA81" s="201"/>
      <c r="AB81" s="202"/>
      <c r="AC81" s="202"/>
      <c r="AD81" s="640"/>
      <c r="AE81" s="197"/>
      <c r="AF81" s="197"/>
      <c r="AG81" s="197"/>
      <c r="AH81" s="197"/>
      <c r="AI81" s="197"/>
      <c r="AJ81" s="197"/>
    </row>
    <row r="82" spans="1:36" s="122" customFormat="1">
      <c r="A82" s="187" t="s">
        <v>265</v>
      </c>
      <c r="B82" s="182"/>
      <c r="C82" s="183"/>
      <c r="D82" s="183"/>
      <c r="E82" s="642"/>
      <c r="F82" s="187" t="s">
        <v>265</v>
      </c>
      <c r="G82" s="182"/>
      <c r="H82" s="183"/>
      <c r="I82" s="183"/>
      <c r="J82" s="644"/>
      <c r="K82" s="187" t="s">
        <v>265</v>
      </c>
      <c r="L82" s="186"/>
      <c r="M82" s="186"/>
      <c r="N82" s="186"/>
      <c r="O82" s="643"/>
      <c r="P82" s="187" t="s">
        <v>265</v>
      </c>
      <c r="Q82" s="182"/>
      <c r="R82" s="183"/>
      <c r="S82" s="183"/>
      <c r="T82" s="648"/>
      <c r="U82" s="187" t="s">
        <v>265</v>
      </c>
      <c r="V82" s="186"/>
      <c r="W82" s="186"/>
      <c r="X82" s="186"/>
      <c r="Y82" s="641"/>
      <c r="Z82" s="187" t="s">
        <v>265</v>
      </c>
      <c r="AA82" s="201"/>
      <c r="AB82" s="202"/>
      <c r="AC82" s="202"/>
      <c r="AD82" s="640"/>
      <c r="AE82" s="197"/>
      <c r="AF82" s="197"/>
      <c r="AG82" s="197"/>
      <c r="AH82" s="197"/>
      <c r="AI82" s="197"/>
      <c r="AJ82" s="197"/>
    </row>
    <row r="83" spans="1:36" s="122" customFormat="1">
      <c r="A83" s="187" t="s">
        <v>75</v>
      </c>
      <c r="B83" s="182"/>
      <c r="C83" s="183"/>
      <c r="D83" s="183"/>
      <c r="E83" s="642"/>
      <c r="F83" s="187" t="s">
        <v>75</v>
      </c>
      <c r="G83" s="182"/>
      <c r="H83" s="183"/>
      <c r="I83" s="183"/>
      <c r="J83" s="644"/>
      <c r="K83" s="187" t="s">
        <v>75</v>
      </c>
      <c r="L83" s="186"/>
      <c r="M83" s="186"/>
      <c r="N83" s="186"/>
      <c r="O83" s="643"/>
      <c r="P83" s="187" t="s">
        <v>75</v>
      </c>
      <c r="Q83" s="182"/>
      <c r="R83" s="183"/>
      <c r="S83" s="183"/>
      <c r="T83" s="648"/>
      <c r="U83" s="187" t="s">
        <v>75</v>
      </c>
      <c r="V83" s="186"/>
      <c r="W83" s="186"/>
      <c r="X83" s="186"/>
      <c r="Y83" s="641"/>
      <c r="Z83" s="187" t="s">
        <v>75</v>
      </c>
      <c r="AA83" s="201"/>
      <c r="AB83" s="202"/>
      <c r="AC83" s="202"/>
      <c r="AD83" s="640"/>
      <c r="AE83" s="197"/>
      <c r="AF83" s="197"/>
      <c r="AG83" s="197"/>
      <c r="AH83" s="197"/>
      <c r="AI83" s="197"/>
      <c r="AJ83" s="197"/>
    </row>
    <row r="84" spans="1:36" s="122" customFormat="1">
      <c r="A84" s="187" t="s">
        <v>76</v>
      </c>
      <c r="B84" s="182">
        <v>94</v>
      </c>
      <c r="C84" s="183">
        <v>1886</v>
      </c>
      <c r="D84" s="183">
        <v>2350</v>
      </c>
      <c r="E84" s="642">
        <f t="shared" si="7"/>
        <v>0.80255319148936166</v>
      </c>
      <c r="F84" s="187" t="s">
        <v>76</v>
      </c>
      <c r="G84" s="182">
        <v>1</v>
      </c>
      <c r="H84" s="183">
        <v>25</v>
      </c>
      <c r="I84" s="183">
        <v>25</v>
      </c>
      <c r="J84" s="644">
        <f t="shared" si="9"/>
        <v>1</v>
      </c>
      <c r="K84" s="187" t="s">
        <v>76</v>
      </c>
      <c r="L84" s="186"/>
      <c r="M84" s="186"/>
      <c r="N84" s="186"/>
      <c r="O84" s="643"/>
      <c r="P84" s="187" t="s">
        <v>76</v>
      </c>
      <c r="Q84" s="182"/>
      <c r="R84" s="183"/>
      <c r="S84" s="183"/>
      <c r="T84" s="648"/>
      <c r="U84" s="187" t="s">
        <v>76</v>
      </c>
      <c r="V84" s="186"/>
      <c r="W84" s="186"/>
      <c r="X84" s="186"/>
      <c r="Y84" s="641"/>
      <c r="Z84" s="187" t="s">
        <v>76</v>
      </c>
      <c r="AA84" s="201">
        <v>93</v>
      </c>
      <c r="AB84" s="202">
        <v>1861</v>
      </c>
      <c r="AC84" s="202">
        <v>2325</v>
      </c>
      <c r="AD84" s="640">
        <f t="shared" si="13"/>
        <v>0.80043010752688171</v>
      </c>
      <c r="AE84" s="197"/>
      <c r="AF84" s="197"/>
      <c r="AG84" s="197"/>
      <c r="AH84" s="197"/>
      <c r="AI84" s="197"/>
      <c r="AJ84" s="197"/>
    </row>
    <row r="85" spans="1:36" s="122" customFormat="1">
      <c r="A85" s="187" t="s">
        <v>77</v>
      </c>
      <c r="B85" s="182">
        <v>1</v>
      </c>
      <c r="C85" s="183">
        <v>2</v>
      </c>
      <c r="D85" s="183">
        <v>3</v>
      </c>
      <c r="E85" s="642">
        <f t="shared" si="7"/>
        <v>0.66666666666666663</v>
      </c>
      <c r="F85" s="187" t="s">
        <v>77</v>
      </c>
      <c r="G85" s="182"/>
      <c r="H85" s="183"/>
      <c r="I85" s="183"/>
      <c r="J85" s="644"/>
      <c r="K85" s="187" t="s">
        <v>77</v>
      </c>
      <c r="L85" s="186"/>
      <c r="M85" s="186"/>
      <c r="N85" s="186"/>
      <c r="O85" s="643"/>
      <c r="P85" s="187" t="s">
        <v>77</v>
      </c>
      <c r="Q85" s="182">
        <v>1</v>
      </c>
      <c r="R85" s="183">
        <v>2</v>
      </c>
      <c r="S85" s="183">
        <v>3</v>
      </c>
      <c r="T85" s="648">
        <f t="shared" si="11"/>
        <v>0.66666666666666663</v>
      </c>
      <c r="U85" s="187" t="s">
        <v>77</v>
      </c>
      <c r="V85" s="186"/>
      <c r="W85" s="186"/>
      <c r="X85" s="186"/>
      <c r="Y85" s="641"/>
      <c r="Z85" s="187" t="s">
        <v>77</v>
      </c>
      <c r="AA85" s="201"/>
      <c r="AB85" s="202"/>
      <c r="AC85" s="202"/>
      <c r="AD85" s="640"/>
      <c r="AE85" s="197"/>
      <c r="AF85" s="197"/>
      <c r="AG85" s="197"/>
      <c r="AH85" s="197"/>
      <c r="AI85" s="197"/>
      <c r="AJ85" s="197"/>
    </row>
    <row r="86" spans="1:36" s="122" customFormat="1">
      <c r="A86" s="187" t="s">
        <v>78</v>
      </c>
      <c r="B86" s="182">
        <v>2</v>
      </c>
      <c r="C86" s="183">
        <v>30</v>
      </c>
      <c r="D86" s="183">
        <v>50</v>
      </c>
      <c r="E86" s="642">
        <f t="shared" si="7"/>
        <v>0.6</v>
      </c>
      <c r="F86" s="187" t="s">
        <v>78</v>
      </c>
      <c r="G86" s="182"/>
      <c r="H86" s="183"/>
      <c r="I86" s="183"/>
      <c r="J86" s="644"/>
      <c r="K86" s="187" t="s">
        <v>78</v>
      </c>
      <c r="L86" s="186"/>
      <c r="M86" s="186"/>
      <c r="N86" s="186"/>
      <c r="O86" s="643"/>
      <c r="P86" s="187" t="s">
        <v>78</v>
      </c>
      <c r="Q86" s="182"/>
      <c r="R86" s="183"/>
      <c r="S86" s="183"/>
      <c r="T86" s="648"/>
      <c r="U86" s="187" t="s">
        <v>78</v>
      </c>
      <c r="V86" s="186"/>
      <c r="W86" s="186"/>
      <c r="X86" s="186"/>
      <c r="Y86" s="641"/>
      <c r="Z86" s="187" t="s">
        <v>78</v>
      </c>
      <c r="AA86" s="201">
        <v>2</v>
      </c>
      <c r="AB86" s="202">
        <v>30</v>
      </c>
      <c r="AC86" s="202">
        <v>50</v>
      </c>
      <c r="AD86" s="640">
        <f t="shared" si="13"/>
        <v>0.6</v>
      </c>
      <c r="AE86" s="197"/>
      <c r="AF86" s="197"/>
      <c r="AG86" s="197"/>
      <c r="AH86" s="197"/>
      <c r="AI86" s="197"/>
      <c r="AJ86" s="197"/>
    </row>
    <row r="87" spans="1:36" s="122" customFormat="1">
      <c r="A87" s="187" t="s">
        <v>79</v>
      </c>
      <c r="B87" s="182"/>
      <c r="C87" s="183"/>
      <c r="D87" s="183"/>
      <c r="E87" s="642"/>
      <c r="F87" s="187" t="s">
        <v>79</v>
      </c>
      <c r="G87" s="182"/>
      <c r="H87" s="183"/>
      <c r="I87" s="183"/>
      <c r="J87" s="644"/>
      <c r="K87" s="187" t="s">
        <v>79</v>
      </c>
      <c r="L87" s="186"/>
      <c r="M87" s="186"/>
      <c r="N87" s="186"/>
      <c r="O87" s="643"/>
      <c r="P87" s="187" t="s">
        <v>79</v>
      </c>
      <c r="Q87" s="182"/>
      <c r="R87" s="183"/>
      <c r="S87" s="183"/>
      <c r="T87" s="648"/>
      <c r="U87" s="187" t="s">
        <v>79</v>
      </c>
      <c r="V87" s="186"/>
      <c r="W87" s="186"/>
      <c r="X87" s="186"/>
      <c r="Y87" s="641"/>
      <c r="Z87" s="187" t="s">
        <v>79</v>
      </c>
      <c r="AA87" s="201"/>
      <c r="AB87" s="202"/>
      <c r="AC87" s="202"/>
      <c r="AD87" s="640"/>
      <c r="AE87" s="197"/>
      <c r="AF87" s="197"/>
      <c r="AG87" s="197"/>
      <c r="AH87" s="197"/>
      <c r="AI87" s="197"/>
      <c r="AJ87" s="197"/>
    </row>
    <row r="88" spans="1:36" s="122" customFormat="1">
      <c r="A88" s="187" t="s">
        <v>80</v>
      </c>
      <c r="B88" s="182">
        <v>3</v>
      </c>
      <c r="C88" s="183">
        <v>3</v>
      </c>
      <c r="D88" s="183">
        <v>21</v>
      </c>
      <c r="E88" s="642">
        <f t="shared" si="7"/>
        <v>0.14285714285714285</v>
      </c>
      <c r="F88" s="187" t="s">
        <v>80</v>
      </c>
      <c r="G88" s="182">
        <v>1</v>
      </c>
      <c r="H88" s="183">
        <v>1</v>
      </c>
      <c r="I88" s="183">
        <v>5</v>
      </c>
      <c r="J88" s="644">
        <f t="shared" si="9"/>
        <v>0.2</v>
      </c>
      <c r="K88" s="187" t="s">
        <v>80</v>
      </c>
      <c r="L88" s="186">
        <v>1</v>
      </c>
      <c r="M88" s="186">
        <v>1</v>
      </c>
      <c r="N88" s="186">
        <v>1</v>
      </c>
      <c r="O88" s="643">
        <f t="shared" si="10"/>
        <v>1</v>
      </c>
      <c r="P88" s="187" t="s">
        <v>80</v>
      </c>
      <c r="Q88" s="182"/>
      <c r="R88" s="183"/>
      <c r="S88" s="183"/>
      <c r="T88" s="648"/>
      <c r="U88" s="187" t="s">
        <v>80</v>
      </c>
      <c r="V88" s="186"/>
      <c r="W88" s="186"/>
      <c r="X88" s="186"/>
      <c r="Y88" s="641"/>
      <c r="Z88" s="187" t="s">
        <v>80</v>
      </c>
      <c r="AA88" s="201">
        <v>1</v>
      </c>
      <c r="AB88" s="202">
        <v>1</v>
      </c>
      <c r="AC88" s="202">
        <v>15</v>
      </c>
      <c r="AD88" s="640">
        <f t="shared" si="13"/>
        <v>6.6666666666666666E-2</v>
      </c>
      <c r="AE88" s="197"/>
      <c r="AF88" s="197"/>
      <c r="AG88" s="197"/>
      <c r="AH88" s="197"/>
      <c r="AI88" s="197"/>
      <c r="AJ88" s="197"/>
    </row>
    <row r="89" spans="1:36" s="122" customFormat="1">
      <c r="A89" s="187" t="s">
        <v>81</v>
      </c>
      <c r="B89" s="182">
        <v>47</v>
      </c>
      <c r="C89" s="183">
        <v>997</v>
      </c>
      <c r="D89" s="183">
        <v>1175</v>
      </c>
      <c r="E89" s="642">
        <f t="shared" si="7"/>
        <v>0.84851063829787232</v>
      </c>
      <c r="F89" s="187" t="s">
        <v>81</v>
      </c>
      <c r="G89" s="182"/>
      <c r="H89" s="183"/>
      <c r="I89" s="183"/>
      <c r="J89" s="644"/>
      <c r="K89" s="187" t="s">
        <v>81</v>
      </c>
      <c r="L89" s="186"/>
      <c r="M89" s="186"/>
      <c r="N89" s="186"/>
      <c r="O89" s="643"/>
      <c r="P89" s="187" t="s">
        <v>81</v>
      </c>
      <c r="Q89" s="182"/>
      <c r="R89" s="183"/>
      <c r="S89" s="183"/>
      <c r="T89" s="648"/>
      <c r="U89" s="187" t="s">
        <v>81</v>
      </c>
      <c r="V89" s="186"/>
      <c r="W89" s="186"/>
      <c r="X89" s="186"/>
      <c r="Y89" s="641"/>
      <c r="Z89" s="187" t="s">
        <v>81</v>
      </c>
      <c r="AA89" s="201">
        <v>47</v>
      </c>
      <c r="AB89" s="202">
        <v>997</v>
      </c>
      <c r="AC89" s="202">
        <v>1175</v>
      </c>
      <c r="AD89" s="640">
        <f t="shared" si="13"/>
        <v>0.84851063829787232</v>
      </c>
      <c r="AE89" s="197"/>
      <c r="AF89" s="197"/>
      <c r="AG89" s="197"/>
      <c r="AH89" s="197"/>
      <c r="AI89" s="197"/>
      <c r="AJ89" s="197"/>
    </row>
    <row r="90" spans="1:36" s="122" customFormat="1">
      <c r="A90" s="187" t="s">
        <v>82</v>
      </c>
      <c r="B90" s="182">
        <v>47</v>
      </c>
      <c r="C90" s="183">
        <v>318</v>
      </c>
      <c r="D90" s="183">
        <v>318</v>
      </c>
      <c r="E90" s="642">
        <f t="shared" si="7"/>
        <v>1</v>
      </c>
      <c r="F90" s="187" t="s">
        <v>82</v>
      </c>
      <c r="G90" s="182"/>
      <c r="H90" s="183"/>
      <c r="I90" s="183"/>
      <c r="J90" s="644"/>
      <c r="K90" s="187" t="s">
        <v>82</v>
      </c>
      <c r="L90" s="186"/>
      <c r="M90" s="186"/>
      <c r="N90" s="186"/>
      <c r="O90" s="643"/>
      <c r="P90" s="187" t="s">
        <v>82</v>
      </c>
      <c r="Q90" s="182">
        <v>3</v>
      </c>
      <c r="R90" s="183">
        <v>28</v>
      </c>
      <c r="S90" s="183">
        <v>29</v>
      </c>
      <c r="T90" s="648">
        <f t="shared" si="11"/>
        <v>0.96551724137931039</v>
      </c>
      <c r="U90" s="187" t="s">
        <v>82</v>
      </c>
      <c r="V90" s="186">
        <v>41</v>
      </c>
      <c r="W90" s="186">
        <v>273</v>
      </c>
      <c r="X90" s="186">
        <v>273</v>
      </c>
      <c r="Y90" s="641">
        <f t="shared" ref="Y90:Y98" si="14">W90/X90</f>
        <v>1</v>
      </c>
      <c r="Z90" s="187" t="s">
        <v>82</v>
      </c>
      <c r="AA90" s="180">
        <v>3</v>
      </c>
      <c r="AB90" s="181">
        <v>17</v>
      </c>
      <c r="AC90" s="181">
        <v>16</v>
      </c>
      <c r="AD90" s="640">
        <f t="shared" si="13"/>
        <v>1.0625</v>
      </c>
      <c r="AE90" s="197"/>
      <c r="AF90" s="197"/>
      <c r="AG90" s="197"/>
      <c r="AH90" s="197"/>
      <c r="AI90" s="197"/>
      <c r="AJ90" s="197"/>
    </row>
    <row r="91" spans="1:36" s="122" customFormat="1">
      <c r="A91" s="187" t="s">
        <v>83</v>
      </c>
      <c r="B91" s="182">
        <v>2</v>
      </c>
      <c r="C91" s="183">
        <v>34</v>
      </c>
      <c r="D91" s="183">
        <v>40</v>
      </c>
      <c r="E91" s="642">
        <f t="shared" si="7"/>
        <v>0.85</v>
      </c>
      <c r="F91" s="187" t="s">
        <v>83</v>
      </c>
      <c r="G91" s="182"/>
      <c r="H91" s="183"/>
      <c r="I91" s="183"/>
      <c r="J91" s="644"/>
      <c r="K91" s="187" t="s">
        <v>83</v>
      </c>
      <c r="L91" s="186"/>
      <c r="M91" s="186"/>
      <c r="N91" s="186"/>
      <c r="O91" s="643"/>
      <c r="P91" s="187" t="s">
        <v>83</v>
      </c>
      <c r="Q91" s="182"/>
      <c r="R91" s="183"/>
      <c r="S91" s="183"/>
      <c r="T91" s="648"/>
      <c r="U91" s="187" t="s">
        <v>83</v>
      </c>
      <c r="V91" s="186"/>
      <c r="W91" s="186"/>
      <c r="X91" s="186"/>
      <c r="Y91" s="641"/>
      <c r="Z91" s="187" t="s">
        <v>83</v>
      </c>
      <c r="AA91" s="201">
        <v>2</v>
      </c>
      <c r="AB91" s="202">
        <v>34</v>
      </c>
      <c r="AC91" s="202">
        <v>40</v>
      </c>
      <c r="AD91" s="640">
        <f t="shared" si="13"/>
        <v>0.85</v>
      </c>
      <c r="AE91" s="197"/>
      <c r="AF91" s="197"/>
      <c r="AG91" s="197"/>
      <c r="AH91" s="197"/>
      <c r="AI91" s="197"/>
      <c r="AJ91" s="197"/>
    </row>
    <row r="92" spans="1:36" s="122" customFormat="1">
      <c r="A92" s="187" t="s">
        <v>256</v>
      </c>
      <c r="B92" s="182">
        <v>2</v>
      </c>
      <c r="C92" s="183">
        <v>2</v>
      </c>
      <c r="D92" s="183">
        <v>24</v>
      </c>
      <c r="E92" s="642">
        <f t="shared" si="7"/>
        <v>8.3333333333333329E-2</v>
      </c>
      <c r="F92" s="187" t="s">
        <v>256</v>
      </c>
      <c r="G92" s="182"/>
      <c r="H92" s="183"/>
      <c r="I92" s="183"/>
      <c r="J92" s="644"/>
      <c r="K92" s="187" t="s">
        <v>256</v>
      </c>
      <c r="L92" s="186"/>
      <c r="M92" s="186"/>
      <c r="N92" s="186"/>
      <c r="O92" s="643"/>
      <c r="P92" s="187" t="s">
        <v>256</v>
      </c>
      <c r="Q92" s="182"/>
      <c r="R92" s="183"/>
      <c r="S92" s="183"/>
      <c r="T92" s="648"/>
      <c r="U92" s="187" t="s">
        <v>256</v>
      </c>
      <c r="V92" s="186">
        <v>2</v>
      </c>
      <c r="W92" s="186">
        <v>2</v>
      </c>
      <c r="X92" s="186">
        <v>24</v>
      </c>
      <c r="Y92" s="641">
        <f t="shared" si="14"/>
        <v>8.3333333333333329E-2</v>
      </c>
      <c r="Z92" s="187" t="s">
        <v>256</v>
      </c>
      <c r="AA92" s="201"/>
      <c r="AB92" s="202"/>
      <c r="AC92" s="202"/>
      <c r="AD92" s="640"/>
      <c r="AE92" s="197"/>
      <c r="AF92" s="197"/>
      <c r="AG92" s="197"/>
      <c r="AH92" s="197"/>
      <c r="AI92" s="197"/>
      <c r="AJ92" s="197"/>
    </row>
    <row r="93" spans="1:36" s="122" customFormat="1">
      <c r="A93" s="187" t="s">
        <v>84</v>
      </c>
      <c r="B93" s="182">
        <v>21</v>
      </c>
      <c r="C93" s="183">
        <v>248</v>
      </c>
      <c r="D93" s="183">
        <v>403</v>
      </c>
      <c r="E93" s="642">
        <f t="shared" si="7"/>
        <v>0.61538461538461542</v>
      </c>
      <c r="F93" s="187" t="s">
        <v>84</v>
      </c>
      <c r="G93" s="182"/>
      <c r="H93" s="183"/>
      <c r="I93" s="183"/>
      <c r="J93" s="644"/>
      <c r="K93" s="187" t="s">
        <v>84</v>
      </c>
      <c r="L93" s="186"/>
      <c r="M93" s="186"/>
      <c r="N93" s="186"/>
      <c r="O93" s="643"/>
      <c r="P93" s="187" t="s">
        <v>84</v>
      </c>
      <c r="Q93" s="182"/>
      <c r="R93" s="183"/>
      <c r="S93" s="183"/>
      <c r="T93" s="648"/>
      <c r="U93" s="187" t="s">
        <v>84</v>
      </c>
      <c r="V93" s="186"/>
      <c r="W93" s="186"/>
      <c r="X93" s="186"/>
      <c r="Y93" s="641"/>
      <c r="Z93" s="187" t="s">
        <v>84</v>
      </c>
      <c r="AA93" s="201">
        <v>21</v>
      </c>
      <c r="AB93" s="202">
        <v>248</v>
      </c>
      <c r="AC93" s="202">
        <v>403</v>
      </c>
      <c r="AD93" s="640">
        <f t="shared" si="13"/>
        <v>0.61538461538461542</v>
      </c>
      <c r="AE93" s="197"/>
      <c r="AF93" s="197"/>
      <c r="AG93" s="197"/>
      <c r="AH93" s="197"/>
      <c r="AI93" s="197"/>
      <c r="AJ93" s="197"/>
    </row>
    <row r="94" spans="1:36" s="122" customFormat="1">
      <c r="A94" s="187" t="s">
        <v>86</v>
      </c>
      <c r="B94" s="182">
        <v>1</v>
      </c>
      <c r="C94" s="183">
        <v>20</v>
      </c>
      <c r="D94" s="183">
        <v>20</v>
      </c>
      <c r="E94" s="642">
        <f t="shared" si="7"/>
        <v>1</v>
      </c>
      <c r="F94" s="187" t="s">
        <v>86</v>
      </c>
      <c r="G94" s="182"/>
      <c r="H94" s="183"/>
      <c r="I94" s="183"/>
      <c r="J94" s="644"/>
      <c r="K94" s="187" t="s">
        <v>86</v>
      </c>
      <c r="L94" s="186"/>
      <c r="M94" s="186"/>
      <c r="N94" s="186"/>
      <c r="O94" s="643"/>
      <c r="P94" s="187" t="s">
        <v>86</v>
      </c>
      <c r="Q94" s="182"/>
      <c r="R94" s="183"/>
      <c r="S94" s="183"/>
      <c r="T94" s="648"/>
      <c r="U94" s="187" t="s">
        <v>86</v>
      </c>
      <c r="V94" s="186"/>
      <c r="W94" s="186"/>
      <c r="X94" s="186"/>
      <c r="Y94" s="641"/>
      <c r="Z94" s="187" t="s">
        <v>86</v>
      </c>
      <c r="AA94" s="201">
        <v>1</v>
      </c>
      <c r="AB94" s="202">
        <v>20</v>
      </c>
      <c r="AC94" s="202">
        <v>20</v>
      </c>
      <c r="AD94" s="640">
        <f t="shared" si="13"/>
        <v>1</v>
      </c>
      <c r="AE94" s="197"/>
      <c r="AF94" s="197"/>
      <c r="AG94" s="197"/>
      <c r="AH94" s="197"/>
      <c r="AI94" s="197"/>
      <c r="AJ94" s="197"/>
    </row>
    <row r="95" spans="1:36" s="122" customFormat="1">
      <c r="A95" s="187" t="s">
        <v>87</v>
      </c>
      <c r="B95" s="182">
        <v>1</v>
      </c>
      <c r="C95" s="183">
        <v>2</v>
      </c>
      <c r="D95" s="183">
        <v>3</v>
      </c>
      <c r="E95" s="642">
        <f t="shared" si="7"/>
        <v>0.66666666666666663</v>
      </c>
      <c r="F95" s="187" t="s">
        <v>87</v>
      </c>
      <c r="G95" s="182"/>
      <c r="H95" s="183"/>
      <c r="I95" s="183"/>
      <c r="J95" s="644"/>
      <c r="K95" s="187" t="s">
        <v>87</v>
      </c>
      <c r="L95" s="186">
        <v>1</v>
      </c>
      <c r="M95" s="186">
        <v>2</v>
      </c>
      <c r="N95" s="186">
        <v>3</v>
      </c>
      <c r="O95" s="643">
        <f t="shared" si="10"/>
        <v>0.66666666666666663</v>
      </c>
      <c r="P95" s="187" t="s">
        <v>87</v>
      </c>
      <c r="Q95" s="182"/>
      <c r="R95" s="183"/>
      <c r="S95" s="183"/>
      <c r="T95" s="648"/>
      <c r="U95" s="187" t="s">
        <v>87</v>
      </c>
      <c r="V95" s="186"/>
      <c r="W95" s="186"/>
      <c r="X95" s="186"/>
      <c r="Y95" s="641"/>
      <c r="Z95" s="187" t="s">
        <v>87</v>
      </c>
      <c r="AA95" s="201"/>
      <c r="AB95" s="202"/>
      <c r="AC95" s="202"/>
      <c r="AD95" s="640"/>
      <c r="AE95" s="197"/>
      <c r="AF95" s="197"/>
      <c r="AG95" s="197"/>
      <c r="AH95" s="197"/>
      <c r="AI95" s="197"/>
      <c r="AJ95" s="197"/>
    </row>
    <row r="96" spans="1:36" s="122" customFormat="1">
      <c r="A96" s="187" t="s">
        <v>88</v>
      </c>
      <c r="B96" s="182">
        <v>5</v>
      </c>
      <c r="C96" s="183">
        <v>7</v>
      </c>
      <c r="D96" s="183">
        <v>7</v>
      </c>
      <c r="E96" s="642">
        <f t="shared" si="7"/>
        <v>1</v>
      </c>
      <c r="F96" s="187" t="s">
        <v>88</v>
      </c>
      <c r="G96" s="182"/>
      <c r="H96" s="183"/>
      <c r="I96" s="183"/>
      <c r="J96" s="644"/>
      <c r="K96" s="187" t="s">
        <v>88</v>
      </c>
      <c r="L96" s="186">
        <v>5</v>
      </c>
      <c r="M96" s="186">
        <v>7</v>
      </c>
      <c r="N96" s="186">
        <v>7</v>
      </c>
      <c r="O96" s="643">
        <f t="shared" si="10"/>
        <v>1</v>
      </c>
      <c r="P96" s="187" t="s">
        <v>88</v>
      </c>
      <c r="Q96" s="182"/>
      <c r="R96" s="183"/>
      <c r="S96" s="183"/>
      <c r="T96" s="648"/>
      <c r="U96" s="187" t="s">
        <v>88</v>
      </c>
      <c r="V96" s="186"/>
      <c r="W96" s="186"/>
      <c r="X96" s="186"/>
      <c r="Y96" s="641"/>
      <c r="Z96" s="187" t="s">
        <v>88</v>
      </c>
      <c r="AA96" s="201"/>
      <c r="AB96" s="202"/>
      <c r="AC96" s="202"/>
      <c r="AD96" s="640"/>
      <c r="AE96" s="197"/>
      <c r="AF96" s="197"/>
      <c r="AG96" s="197"/>
      <c r="AH96" s="197"/>
      <c r="AI96" s="197"/>
      <c r="AJ96" s="197"/>
    </row>
    <row r="97" spans="1:36" s="122" customFormat="1">
      <c r="A97" s="187" t="s">
        <v>89</v>
      </c>
      <c r="B97" s="182">
        <v>12</v>
      </c>
      <c r="C97" s="183">
        <v>248</v>
      </c>
      <c r="D97" s="183">
        <v>286</v>
      </c>
      <c r="E97" s="642">
        <f t="shared" si="7"/>
        <v>0.86713286713286708</v>
      </c>
      <c r="F97" s="187" t="s">
        <v>89</v>
      </c>
      <c r="G97" s="182"/>
      <c r="H97" s="183"/>
      <c r="I97" s="183"/>
      <c r="J97" s="644"/>
      <c r="K97" s="187" t="s">
        <v>89</v>
      </c>
      <c r="L97" s="186"/>
      <c r="M97" s="186"/>
      <c r="N97" s="186"/>
      <c r="O97" s="643"/>
      <c r="P97" s="187" t="s">
        <v>89</v>
      </c>
      <c r="Q97" s="182"/>
      <c r="R97" s="183"/>
      <c r="S97" s="183"/>
      <c r="T97" s="648"/>
      <c r="U97" s="187" t="s">
        <v>89</v>
      </c>
      <c r="V97" s="186"/>
      <c r="W97" s="186"/>
      <c r="X97" s="186"/>
      <c r="Y97" s="641"/>
      <c r="Z97" s="187" t="s">
        <v>89</v>
      </c>
      <c r="AA97" s="201">
        <v>12</v>
      </c>
      <c r="AB97" s="202">
        <v>248</v>
      </c>
      <c r="AC97" s="202">
        <v>286</v>
      </c>
      <c r="AD97" s="640">
        <f t="shared" si="13"/>
        <v>0.86713286713286708</v>
      </c>
      <c r="AE97" s="197"/>
      <c r="AF97" s="197"/>
      <c r="AG97" s="197"/>
      <c r="AH97" s="197"/>
      <c r="AI97" s="197"/>
      <c r="AJ97" s="197"/>
    </row>
    <row r="98" spans="1:36" s="67" customFormat="1">
      <c r="A98" s="190" t="s">
        <v>268</v>
      </c>
      <c r="B98" s="106">
        <f>SUM(B4:B97)</f>
        <v>1281</v>
      </c>
      <c r="C98" s="106">
        <f>SUM(C4:C97)</f>
        <v>19457</v>
      </c>
      <c r="D98" s="106">
        <f>SUM(D4:D97)</f>
        <v>24206</v>
      </c>
      <c r="E98" s="203">
        <f>C98/D98</f>
        <v>0.80380897298190535</v>
      </c>
      <c r="F98" s="190" t="s">
        <v>268</v>
      </c>
      <c r="G98" s="106">
        <f>SUM(G4:G97)</f>
        <v>32</v>
      </c>
      <c r="H98" s="106">
        <f>SUM(H4:H97)</f>
        <v>157</v>
      </c>
      <c r="I98" s="106">
        <f>SUM(I4:I97)</f>
        <v>384</v>
      </c>
      <c r="J98" s="203">
        <f t="shared" si="9"/>
        <v>0.40885416666666669</v>
      </c>
      <c r="K98" s="190" t="s">
        <v>268</v>
      </c>
      <c r="L98" s="106">
        <f>SUM(L4:L97)</f>
        <v>214</v>
      </c>
      <c r="M98" s="106">
        <f>SUM(M4:M97)</f>
        <v>632</v>
      </c>
      <c r="N98" s="106">
        <f>SUM(N4:N97)</f>
        <v>616</v>
      </c>
      <c r="O98" s="203">
        <f t="shared" si="10"/>
        <v>1.025974025974026</v>
      </c>
      <c r="P98" s="190" t="s">
        <v>268</v>
      </c>
      <c r="Q98" s="184">
        <f>SUM(Q4:Q97)</f>
        <v>43</v>
      </c>
      <c r="R98" s="106">
        <f>SUM(R4:R97)</f>
        <v>277</v>
      </c>
      <c r="S98" s="106">
        <f>SUM(S4:S97)</f>
        <v>488</v>
      </c>
      <c r="T98" s="204">
        <f t="shared" si="11"/>
        <v>0.56762295081967218</v>
      </c>
      <c r="U98" s="190" t="s">
        <v>268</v>
      </c>
      <c r="V98" s="106">
        <f>SUM(V4:V97)</f>
        <v>62</v>
      </c>
      <c r="W98" s="106">
        <f>SUM(W4:W97)</f>
        <v>577</v>
      </c>
      <c r="X98" s="106">
        <f>SUM(X4:X97)</f>
        <v>686</v>
      </c>
      <c r="Y98" s="203">
        <f t="shared" si="14"/>
        <v>0.84110787172011658</v>
      </c>
      <c r="Z98" s="190" t="s">
        <v>268</v>
      </c>
      <c r="AA98" s="105">
        <f>SUM(AA4:AA97)</f>
        <v>930</v>
      </c>
      <c r="AB98" s="105">
        <f t="shared" ref="AB98:AC98" si="15">SUM(AB4:AB97)</f>
        <v>17814</v>
      </c>
      <c r="AC98" s="105">
        <f t="shared" si="15"/>
        <v>22032</v>
      </c>
      <c r="AD98" s="205">
        <f t="shared" si="13"/>
        <v>0.80855119825708066</v>
      </c>
      <c r="AE98" s="81"/>
      <c r="AF98" s="81"/>
      <c r="AG98" s="81"/>
      <c r="AH98" s="81"/>
      <c r="AI98" s="81"/>
      <c r="AJ98" s="81"/>
    </row>
    <row r="99" spans="1:36">
      <c r="A99" s="524"/>
      <c r="B99" s="77"/>
      <c r="C99" s="77"/>
      <c r="D99" s="77"/>
      <c r="E99" s="171"/>
      <c r="F99" s="524"/>
      <c r="G99" s="77"/>
      <c r="H99" s="77"/>
      <c r="I99" s="77"/>
      <c r="J99" s="171"/>
      <c r="K99" s="524"/>
      <c r="L99" s="77"/>
      <c r="M99" s="77"/>
      <c r="N99" s="77"/>
      <c r="O99" s="77"/>
      <c r="P99" s="524"/>
      <c r="Q99" s="77"/>
      <c r="R99" s="77"/>
      <c r="S99" s="77"/>
      <c r="T99" s="77"/>
      <c r="U99" s="524"/>
      <c r="V99" s="77"/>
      <c r="W99" s="77"/>
      <c r="X99" s="77"/>
      <c r="Y99" s="77"/>
      <c r="Z99" s="524"/>
      <c r="AA99" s="191"/>
      <c r="AB99" s="191"/>
      <c r="AC99" s="191"/>
      <c r="AD99" s="192"/>
    </row>
    <row r="100" spans="1:36">
      <c r="A100" s="524"/>
      <c r="B100" s="74" t="s">
        <v>278</v>
      </c>
      <c r="C100" s="78" t="s">
        <v>271</v>
      </c>
      <c r="D100" s="75"/>
      <c r="E100" s="75"/>
      <c r="F100" s="524"/>
      <c r="G100" s="76"/>
      <c r="H100" s="75"/>
      <c r="I100" s="77"/>
      <c r="J100" s="171"/>
      <c r="K100" s="524"/>
      <c r="L100" s="79" t="s">
        <v>279</v>
      </c>
      <c r="M100" s="76"/>
      <c r="N100" s="75"/>
      <c r="O100" s="75"/>
      <c r="P100" s="524"/>
      <c r="Q100" s="75"/>
      <c r="R100" s="76"/>
      <c r="S100" s="75"/>
      <c r="T100" s="75"/>
      <c r="U100" s="524"/>
      <c r="V100" s="75"/>
      <c r="W100" s="77"/>
      <c r="X100" s="77"/>
      <c r="Y100" s="77"/>
      <c r="Z100" s="524"/>
      <c r="AA100" s="191"/>
      <c r="AB100" s="191"/>
      <c r="AC100" s="191"/>
      <c r="AD100" s="193"/>
    </row>
    <row r="101" spans="1:36">
      <c r="A101" s="524"/>
      <c r="B101" s="77"/>
      <c r="C101" s="78" t="s">
        <v>273</v>
      </c>
      <c r="D101" s="77"/>
      <c r="E101" s="176"/>
      <c r="F101" s="524"/>
      <c r="G101" s="176"/>
      <c r="H101" s="176"/>
      <c r="I101" s="77"/>
      <c r="J101" s="171"/>
      <c r="K101" s="524"/>
      <c r="L101" s="79"/>
      <c r="M101" s="176"/>
      <c r="N101" s="176"/>
      <c r="O101" s="176"/>
      <c r="P101" s="524"/>
      <c r="Q101" s="176"/>
      <c r="R101" s="176"/>
      <c r="S101" s="176"/>
      <c r="T101" s="176"/>
      <c r="U101" s="524"/>
      <c r="V101" s="176"/>
      <c r="W101" s="77"/>
      <c r="X101" s="77"/>
      <c r="Y101" s="77"/>
      <c r="Z101" s="524"/>
      <c r="AA101" s="191"/>
      <c r="AB101" s="191"/>
      <c r="AC101" s="191"/>
      <c r="AD101" s="193"/>
    </row>
    <row r="102" spans="1:36">
      <c r="A102" s="524"/>
      <c r="B102" s="77"/>
      <c r="C102" s="194" t="s">
        <v>280</v>
      </c>
      <c r="D102" s="194"/>
      <c r="E102" s="195"/>
      <c r="F102" s="524"/>
      <c r="G102" s="194"/>
      <c r="H102" s="194"/>
      <c r="I102" s="194"/>
      <c r="J102" s="195"/>
      <c r="K102" s="524"/>
      <c r="L102" s="194"/>
      <c r="M102" s="194"/>
      <c r="N102" s="194"/>
      <c r="O102" s="195"/>
      <c r="P102" s="524"/>
      <c r="Q102" s="194"/>
      <c r="R102" s="194"/>
      <c r="S102" s="194"/>
      <c r="T102" s="195"/>
      <c r="U102" s="524"/>
      <c r="V102" s="194"/>
      <c r="W102" s="194"/>
      <c r="X102" s="194"/>
      <c r="Y102" s="195"/>
      <c r="Z102" s="524"/>
      <c r="AA102" s="191"/>
      <c r="AB102" s="191"/>
      <c r="AC102" s="191"/>
      <c r="AD102" s="193"/>
    </row>
    <row r="103" spans="1:36" ht="9.75" customHeight="1">
      <c r="A103" s="524"/>
      <c r="B103" s="77"/>
      <c r="C103" s="194"/>
      <c r="D103" s="194"/>
      <c r="E103" s="195"/>
      <c r="F103" s="524"/>
      <c r="G103" s="194"/>
      <c r="H103" s="194"/>
      <c r="I103" s="194"/>
      <c r="J103" s="195"/>
      <c r="K103" s="524"/>
      <c r="L103" s="194"/>
      <c r="M103" s="194"/>
      <c r="N103" s="194"/>
      <c r="O103" s="195"/>
      <c r="P103" s="524"/>
      <c r="Q103" s="194"/>
      <c r="R103" s="194"/>
      <c r="S103" s="194"/>
      <c r="T103" s="195"/>
      <c r="U103" s="524"/>
      <c r="V103" s="194"/>
      <c r="W103" s="194"/>
      <c r="X103" s="194"/>
      <c r="Y103" s="195"/>
      <c r="Z103" s="524"/>
      <c r="AA103" s="191"/>
      <c r="AB103" s="191"/>
      <c r="AC103" s="191"/>
      <c r="AD103" s="193"/>
    </row>
    <row r="104" spans="1:36" s="1" customFormat="1" ht="31.5" customHeight="1">
      <c r="A104" s="996" t="s">
        <v>487</v>
      </c>
      <c r="B104" s="997"/>
      <c r="C104" s="997"/>
      <c r="D104" s="997"/>
      <c r="E104" s="997"/>
      <c r="F104" s="997"/>
      <c r="G104" s="997"/>
      <c r="H104" s="997"/>
      <c r="I104" s="997"/>
      <c r="J104" s="997"/>
      <c r="K104" s="997"/>
      <c r="L104" s="997"/>
      <c r="M104" s="997"/>
      <c r="N104" s="997"/>
      <c r="O104" s="997"/>
      <c r="P104" s="997"/>
      <c r="Q104" s="997"/>
      <c r="R104" s="997"/>
      <c r="S104" s="997"/>
      <c r="T104" s="997"/>
      <c r="U104" s="997"/>
      <c r="V104" s="997"/>
      <c r="W104" s="997"/>
      <c r="X104" s="997"/>
      <c r="Y104" s="997"/>
      <c r="Z104" s="997"/>
      <c r="AA104" s="997"/>
      <c r="AB104" s="997"/>
      <c r="AC104" s="997"/>
      <c r="AD104" s="998"/>
    </row>
    <row r="105" spans="1:36" s="1" customFormat="1" ht="27.75" customHeight="1">
      <c r="A105" s="536" t="s">
        <v>281</v>
      </c>
      <c r="B105" s="1005" t="s">
        <v>269</v>
      </c>
      <c r="C105" s="1006"/>
      <c r="D105" s="1006"/>
      <c r="E105" s="1006"/>
      <c r="F105" s="536" t="s">
        <v>281</v>
      </c>
      <c r="G105" s="1007" t="s">
        <v>125</v>
      </c>
      <c r="H105" s="1007"/>
      <c r="I105" s="1007"/>
      <c r="J105" s="1007"/>
      <c r="K105" s="536" t="s">
        <v>281</v>
      </c>
      <c r="L105" s="1008" t="s">
        <v>126</v>
      </c>
      <c r="M105" s="1008"/>
      <c r="N105" s="1008"/>
      <c r="O105" s="1008"/>
      <c r="P105" s="536" t="s">
        <v>281</v>
      </c>
      <c r="Q105" s="1009" t="s">
        <v>258</v>
      </c>
      <c r="R105" s="1009"/>
      <c r="S105" s="1009"/>
      <c r="T105" s="1009"/>
      <c r="U105" s="536" t="s">
        <v>281</v>
      </c>
      <c r="V105" s="1010" t="s">
        <v>259</v>
      </c>
      <c r="W105" s="1010"/>
      <c r="X105" s="1010"/>
      <c r="Y105" s="1010"/>
      <c r="Z105" s="536" t="s">
        <v>281</v>
      </c>
      <c r="AA105" s="994" t="s">
        <v>123</v>
      </c>
      <c r="AB105" s="994"/>
      <c r="AC105" s="994"/>
      <c r="AD105" s="995"/>
    </row>
    <row r="106" spans="1:36">
      <c r="A106" s="537" t="s">
        <v>282</v>
      </c>
      <c r="B106" s="206">
        <v>3092</v>
      </c>
      <c r="C106" s="207">
        <v>58895</v>
      </c>
      <c r="D106" s="207">
        <v>68603</v>
      </c>
      <c r="E106" s="208">
        <v>0.85849015349182978</v>
      </c>
      <c r="F106" s="537" t="s">
        <v>282</v>
      </c>
      <c r="G106" s="206">
        <v>591</v>
      </c>
      <c r="H106" s="207">
        <v>11394</v>
      </c>
      <c r="I106" s="207">
        <v>13415</v>
      </c>
      <c r="J106" s="208">
        <v>0.84934774506149835</v>
      </c>
      <c r="K106" s="537" t="s">
        <v>282</v>
      </c>
      <c r="L106" s="206">
        <v>1592</v>
      </c>
      <c r="M106" s="207">
        <v>31231</v>
      </c>
      <c r="N106" s="207">
        <v>35765</v>
      </c>
      <c r="O106" s="208">
        <v>0.87322801621697188</v>
      </c>
      <c r="P106" s="537" t="s">
        <v>282</v>
      </c>
      <c r="Q106" s="206">
        <v>809</v>
      </c>
      <c r="R106" s="207">
        <v>14419</v>
      </c>
      <c r="S106" s="207">
        <v>17128</v>
      </c>
      <c r="T106" s="208">
        <v>0.84183792620270903</v>
      </c>
      <c r="U106" s="537" t="s">
        <v>282</v>
      </c>
      <c r="V106" s="206">
        <v>98</v>
      </c>
      <c r="W106" s="207">
        <v>1814</v>
      </c>
      <c r="X106" s="207">
        <v>2245</v>
      </c>
      <c r="Y106" s="208">
        <v>0.80801781737193767</v>
      </c>
      <c r="Z106" s="537" t="s">
        <v>282</v>
      </c>
      <c r="AA106" s="206">
        <v>2</v>
      </c>
      <c r="AB106" s="207">
        <v>37</v>
      </c>
      <c r="AC106" s="207">
        <v>50</v>
      </c>
      <c r="AD106" s="208">
        <v>0.74</v>
      </c>
    </row>
    <row r="107" spans="1:36">
      <c r="A107" s="537" t="s">
        <v>283</v>
      </c>
      <c r="B107" s="209">
        <v>1897</v>
      </c>
      <c r="C107" s="196">
        <v>34982</v>
      </c>
      <c r="D107" s="196">
        <v>41271</v>
      </c>
      <c r="E107" s="210">
        <v>0.84761697075428266</v>
      </c>
      <c r="F107" s="537" t="s">
        <v>283</v>
      </c>
      <c r="G107" s="209">
        <v>363</v>
      </c>
      <c r="H107" s="196">
        <v>6434</v>
      </c>
      <c r="I107" s="196">
        <v>7943</v>
      </c>
      <c r="J107" s="210">
        <v>0.81002140249276089</v>
      </c>
      <c r="K107" s="537" t="s">
        <v>283</v>
      </c>
      <c r="L107" s="209">
        <v>1087</v>
      </c>
      <c r="M107" s="196">
        <v>20662</v>
      </c>
      <c r="N107" s="196">
        <v>23809</v>
      </c>
      <c r="O107" s="210">
        <v>0.86782309210802633</v>
      </c>
      <c r="P107" s="537" t="s">
        <v>283</v>
      </c>
      <c r="Q107" s="209">
        <v>374</v>
      </c>
      <c r="R107" s="196">
        <v>6553</v>
      </c>
      <c r="S107" s="196">
        <v>7836</v>
      </c>
      <c r="T107" s="210">
        <v>0.83626850433894839</v>
      </c>
      <c r="U107" s="537" t="s">
        <v>283</v>
      </c>
      <c r="V107" s="209">
        <v>72</v>
      </c>
      <c r="W107" s="196">
        <v>1320</v>
      </c>
      <c r="X107" s="196">
        <v>1663</v>
      </c>
      <c r="Y107" s="210">
        <v>0.79374624173180997</v>
      </c>
      <c r="Z107" s="537" t="s">
        <v>283</v>
      </c>
      <c r="AA107" s="209">
        <v>1</v>
      </c>
      <c r="AB107" s="196">
        <v>13</v>
      </c>
      <c r="AC107" s="196">
        <v>20</v>
      </c>
      <c r="AD107" s="210">
        <v>0.65</v>
      </c>
    </row>
    <row r="108" spans="1:36">
      <c r="A108" s="537" t="s">
        <v>284</v>
      </c>
      <c r="B108" s="209">
        <v>1201</v>
      </c>
      <c r="C108" s="196">
        <v>20936</v>
      </c>
      <c r="D108" s="196">
        <v>26552</v>
      </c>
      <c r="E108" s="210">
        <v>0.78849050918951491</v>
      </c>
      <c r="F108" s="537" t="s">
        <v>284</v>
      </c>
      <c r="G108" s="209">
        <v>200</v>
      </c>
      <c r="H108" s="196">
        <v>3399</v>
      </c>
      <c r="I108" s="196">
        <v>4441</v>
      </c>
      <c r="J108" s="210">
        <v>0.76536816032425126</v>
      </c>
      <c r="K108" s="537" t="s">
        <v>284</v>
      </c>
      <c r="L108" s="209">
        <v>623</v>
      </c>
      <c r="M108" s="196">
        <v>10941</v>
      </c>
      <c r="N108" s="196">
        <v>13675</v>
      </c>
      <c r="O108" s="210">
        <v>0.80007312614259596</v>
      </c>
      <c r="P108" s="537" t="s">
        <v>284</v>
      </c>
      <c r="Q108" s="209">
        <v>264</v>
      </c>
      <c r="R108" s="196">
        <v>4734</v>
      </c>
      <c r="S108" s="196">
        <v>6045</v>
      </c>
      <c r="T108" s="210">
        <v>0.78312655086848637</v>
      </c>
      <c r="U108" s="537" t="s">
        <v>284</v>
      </c>
      <c r="V108" s="209">
        <v>82</v>
      </c>
      <c r="W108" s="196">
        <v>1333</v>
      </c>
      <c r="X108" s="196">
        <v>1752</v>
      </c>
      <c r="Y108" s="210">
        <v>0.76084474885844744</v>
      </c>
      <c r="Z108" s="537" t="s">
        <v>284</v>
      </c>
      <c r="AA108" s="209">
        <v>32</v>
      </c>
      <c r="AB108" s="196">
        <v>529</v>
      </c>
      <c r="AC108" s="196">
        <v>639</v>
      </c>
      <c r="AD108" s="210">
        <v>0.82785602503912359</v>
      </c>
    </row>
    <row r="109" spans="1:36">
      <c r="A109" s="538" t="s">
        <v>285</v>
      </c>
      <c r="B109" s="211">
        <v>1281</v>
      </c>
      <c r="C109" s="82">
        <v>19457</v>
      </c>
      <c r="D109" s="82">
        <v>24206</v>
      </c>
      <c r="E109" s="212">
        <v>0.80380897298190535</v>
      </c>
      <c r="F109" s="538" t="s">
        <v>285</v>
      </c>
      <c r="G109" s="211">
        <v>32</v>
      </c>
      <c r="H109" s="82">
        <v>157</v>
      </c>
      <c r="I109" s="82">
        <v>384</v>
      </c>
      <c r="J109" s="213">
        <v>0.40885416666666669</v>
      </c>
      <c r="K109" s="538" t="s">
        <v>285</v>
      </c>
      <c r="L109" s="211">
        <v>214</v>
      </c>
      <c r="M109" s="82">
        <v>632</v>
      </c>
      <c r="N109" s="82">
        <v>616</v>
      </c>
      <c r="O109" s="213">
        <v>1.025974025974026</v>
      </c>
      <c r="P109" s="538" t="s">
        <v>285</v>
      </c>
      <c r="Q109" s="211">
        <v>43</v>
      </c>
      <c r="R109" s="82">
        <v>277</v>
      </c>
      <c r="S109" s="82">
        <v>488</v>
      </c>
      <c r="T109" s="213">
        <v>0.56762295081967218</v>
      </c>
      <c r="U109" s="538" t="s">
        <v>285</v>
      </c>
      <c r="V109" s="211">
        <v>62</v>
      </c>
      <c r="W109" s="82">
        <v>577</v>
      </c>
      <c r="X109" s="82">
        <v>686</v>
      </c>
      <c r="Y109" s="213">
        <v>0.84110787172011658</v>
      </c>
      <c r="Z109" s="538" t="s">
        <v>285</v>
      </c>
      <c r="AA109" s="211">
        <v>930</v>
      </c>
      <c r="AB109" s="82">
        <v>17814</v>
      </c>
      <c r="AC109" s="82">
        <v>22032</v>
      </c>
      <c r="AD109" s="212">
        <v>0.80855119825708066</v>
      </c>
    </row>
    <row r="110" spans="1:36" s="83" customFormat="1" ht="25.5" customHeight="1">
      <c r="A110" s="539" t="s">
        <v>286</v>
      </c>
      <c r="B110" s="215">
        <f>SUM(B106:B109)</f>
        <v>7471</v>
      </c>
      <c r="C110" s="216">
        <f t="shared" ref="C110:D110" si="16">SUM(C106:C109)</f>
        <v>134270</v>
      </c>
      <c r="D110" s="216">
        <f t="shared" si="16"/>
        <v>160632</v>
      </c>
      <c r="E110" s="214">
        <f>C110/D110</f>
        <v>0.83588575128243436</v>
      </c>
      <c r="F110" s="539" t="s">
        <v>286</v>
      </c>
      <c r="G110" s="215">
        <f>SUM(G106:G109)</f>
        <v>1186</v>
      </c>
      <c r="H110" s="216">
        <f t="shared" ref="H110:I110" si="17">SUM(H106:H109)</f>
        <v>21384</v>
      </c>
      <c r="I110" s="216">
        <f t="shared" si="17"/>
        <v>26183</v>
      </c>
      <c r="J110" s="214">
        <f>H110/I110</f>
        <v>0.81671313447656879</v>
      </c>
      <c r="K110" s="539" t="s">
        <v>286</v>
      </c>
      <c r="L110" s="215">
        <f>SUM(L106:L109)</f>
        <v>3516</v>
      </c>
      <c r="M110" s="216">
        <f t="shared" ref="M110:N110" si="18">SUM(M106:M109)</f>
        <v>63466</v>
      </c>
      <c r="N110" s="216">
        <f t="shared" si="18"/>
        <v>73865</v>
      </c>
      <c r="O110" s="214">
        <f>M110/N110</f>
        <v>0.8592161375482299</v>
      </c>
      <c r="P110" s="539" t="s">
        <v>286</v>
      </c>
      <c r="Q110" s="215">
        <f>SUM(Q106:Q109)</f>
        <v>1490</v>
      </c>
      <c r="R110" s="216">
        <f t="shared" ref="R110:S110" si="19">SUM(R106:R109)</f>
        <v>25983</v>
      </c>
      <c r="S110" s="216">
        <f t="shared" si="19"/>
        <v>31497</v>
      </c>
      <c r="T110" s="214">
        <f>R110/S110</f>
        <v>0.82493570816268214</v>
      </c>
      <c r="U110" s="539" t="s">
        <v>286</v>
      </c>
      <c r="V110" s="215">
        <f>SUM(V106:V109)</f>
        <v>314</v>
      </c>
      <c r="W110" s="216">
        <f t="shared" ref="W110:X110" si="20">SUM(W106:W109)</f>
        <v>5044</v>
      </c>
      <c r="X110" s="216">
        <f t="shared" si="20"/>
        <v>6346</v>
      </c>
      <c r="Y110" s="214">
        <f>W110/X110</f>
        <v>0.79483138985187518</v>
      </c>
      <c r="Z110" s="539" t="s">
        <v>286</v>
      </c>
      <c r="AA110" s="215">
        <f>SUM(AA106:AA109)</f>
        <v>965</v>
      </c>
      <c r="AB110" s="216">
        <f t="shared" ref="AB110:AC110" si="21">SUM(AB106:AB109)</f>
        <v>18393</v>
      </c>
      <c r="AC110" s="216">
        <f t="shared" si="21"/>
        <v>22741</v>
      </c>
      <c r="AD110" s="214">
        <f>AB110/AC110</f>
        <v>0.8088034826964513</v>
      </c>
    </row>
    <row r="111" spans="1:36">
      <c r="AA111" s="122"/>
      <c r="AB111" s="122"/>
      <c r="AC111" s="122"/>
      <c r="AD111" s="84"/>
    </row>
    <row r="112" spans="1:36">
      <c r="L112" s="197"/>
      <c r="M112" s="197"/>
      <c r="N112" s="197"/>
      <c r="O112" s="197"/>
      <c r="Q112" s="197"/>
      <c r="R112" s="197"/>
      <c r="S112" s="197"/>
      <c r="T112" s="197"/>
      <c r="V112" s="197"/>
      <c r="W112" s="197"/>
      <c r="X112" s="197"/>
      <c r="Y112" s="197"/>
      <c r="AA112" s="197"/>
      <c r="AB112" s="197"/>
      <c r="AC112" s="197"/>
      <c r="AD112" s="197"/>
    </row>
  </sheetData>
  <sheetProtection password="FD2C" sheet="1" objects="1" scenarios="1" sort="0" autoFilter="0" pivotTables="0"/>
  <autoFilter ref="A3:AD97"/>
  <mergeCells count="14">
    <mergeCell ref="AA105:AD105"/>
    <mergeCell ref="A104:AD104"/>
    <mergeCell ref="A1:AD1"/>
    <mergeCell ref="G2:J2"/>
    <mergeCell ref="L2:O2"/>
    <mergeCell ref="Q2:T2"/>
    <mergeCell ref="V2:Y2"/>
    <mergeCell ref="AA2:AD2"/>
    <mergeCell ref="B2:E2"/>
    <mergeCell ref="B105:E105"/>
    <mergeCell ref="G105:J105"/>
    <mergeCell ref="L105:O105"/>
    <mergeCell ref="Q105:T105"/>
    <mergeCell ref="V105:Y105"/>
  </mergeCells>
  <pageMargins left="0.2" right="0.2" top="0.75" bottom="0.75" header="0.3" footer="0.3"/>
  <pageSetup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2"/>
  <sheetViews>
    <sheetView workbookViewId="0">
      <selection activeCell="C7" sqref="C7:H7"/>
    </sheetView>
  </sheetViews>
  <sheetFormatPr baseColWidth="10" defaultColWidth="8.83203125" defaultRowHeight="14" x14ac:dyDescent="0"/>
  <cols>
    <col min="2" max="2" width="8.83203125" style="253"/>
    <col min="3" max="3" width="10.5" style="253" customWidth="1"/>
    <col min="4" max="10" width="8.83203125" style="253"/>
  </cols>
  <sheetData>
    <row r="7" spans="3:8" ht="25.5" customHeight="1">
      <c r="C7" s="1011" t="s">
        <v>289</v>
      </c>
      <c r="D7" s="1011"/>
      <c r="E7" s="1011"/>
      <c r="F7" s="1011"/>
      <c r="G7" s="1011"/>
      <c r="H7" s="1011"/>
    </row>
    <row r="10" spans="3:8" ht="35.25" customHeight="1">
      <c r="C10" s="883" t="s">
        <v>290</v>
      </c>
      <c r="D10" s="883"/>
      <c r="E10" s="883"/>
      <c r="F10" s="883"/>
      <c r="G10" s="883"/>
      <c r="H10" s="883"/>
    </row>
    <row r="11" spans="3:8">
      <c r="C11" s="254"/>
      <c r="D11" s="254"/>
      <c r="E11" s="254"/>
      <c r="F11" s="254"/>
      <c r="G11" s="254"/>
      <c r="H11" s="254"/>
    </row>
    <row r="12" spans="3:8" ht="20">
      <c r="C12" s="1012"/>
      <c r="D12" s="1012"/>
      <c r="E12" s="1012"/>
      <c r="F12" s="1012"/>
      <c r="G12" s="1012"/>
      <c r="H12" s="1012"/>
    </row>
    <row r="16" spans="3:8">
      <c r="C16" s="255" t="s">
        <v>291</v>
      </c>
    </row>
    <row r="17" spans="2:10">
      <c r="C17" s="256"/>
      <c r="D17" s="257"/>
      <c r="E17" s="257"/>
      <c r="F17" s="257"/>
      <c r="G17" s="257"/>
      <c r="H17" s="257"/>
      <c r="I17" s="258"/>
      <c r="J17" s="258"/>
    </row>
    <row r="18" spans="2:10">
      <c r="C18" s="255"/>
    </row>
    <row r="20" spans="2:10">
      <c r="B20" s="1013"/>
      <c r="C20" s="1013"/>
      <c r="D20" s="1013"/>
      <c r="E20" s="1013"/>
      <c r="F20" s="1013"/>
      <c r="G20" s="1013"/>
      <c r="H20" s="1013"/>
      <c r="I20" s="1013"/>
    </row>
    <row r="22" spans="2:10">
      <c r="B22" s="1013"/>
      <c r="C22" s="1013"/>
      <c r="D22" s="1013"/>
      <c r="E22" s="1013"/>
      <c r="F22" s="1013"/>
      <c r="G22" s="1013"/>
      <c r="H22" s="1013"/>
      <c r="I22" s="1013"/>
    </row>
  </sheetData>
  <mergeCells count="5">
    <mergeCell ref="C7:H7"/>
    <mergeCell ref="C10:H10"/>
    <mergeCell ref="C12:H12"/>
    <mergeCell ref="B20:I20"/>
    <mergeCell ref="B22:I22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23"/>
  <sheetViews>
    <sheetView topLeftCell="A39" workbookViewId="0">
      <selection activeCell="W59" sqref="W59"/>
    </sheetView>
  </sheetViews>
  <sheetFormatPr baseColWidth="10" defaultColWidth="8.83203125" defaultRowHeight="14" x14ac:dyDescent="0"/>
  <sheetData>
    <row r="123" spans="1:1">
      <c r="A123" s="259"/>
    </row>
  </sheetData>
  <pageMargins left="0.75" right="0.75" top="0.5" bottom="0.5" header="0.3" footer="0.3"/>
  <pageSetup scale="69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>
      <pane ySplit="3" topLeftCell="A333" activePane="bottomLeft" state="frozen"/>
      <selection pane="bottomLeft" activeCell="B356" sqref="B356"/>
    </sheetView>
  </sheetViews>
  <sheetFormatPr baseColWidth="10" defaultColWidth="8.6640625" defaultRowHeight="14" x14ac:dyDescent="0"/>
  <cols>
    <col min="1" max="1" width="17.5" customWidth="1"/>
    <col min="2" max="2" width="40" customWidth="1"/>
    <col min="3" max="7" width="9.83203125" customWidth="1"/>
    <col min="8" max="9" width="14.1640625" customWidth="1"/>
    <col min="10" max="10" width="14.5" customWidth="1"/>
    <col min="11" max="11" width="25.5" style="447" customWidth="1"/>
    <col min="12" max="12" width="18.5" style="372" customWidth="1"/>
    <col min="13" max="13" width="15.6640625" customWidth="1"/>
  </cols>
  <sheetData>
    <row r="1" spans="1:13" s="649" customFormat="1" ht="28.5" customHeight="1">
      <c r="A1" s="1014" t="s">
        <v>1396</v>
      </c>
      <c r="B1" s="1014"/>
      <c r="C1" s="1014"/>
      <c r="D1" s="1014"/>
      <c r="E1" s="1014"/>
      <c r="F1" s="1014"/>
      <c r="G1" s="1014"/>
      <c r="H1" s="1014"/>
      <c r="I1" s="1014"/>
      <c r="J1" s="1014"/>
      <c r="K1" s="1014"/>
      <c r="L1" s="1014"/>
      <c r="M1" s="650"/>
    </row>
    <row r="2" spans="1:13" ht="15" thickBot="1"/>
    <row r="3" spans="1:13" s="653" customFormat="1" ht="29" thickBot="1">
      <c r="A3" s="654" t="s">
        <v>1398</v>
      </c>
      <c r="B3" s="655" t="s">
        <v>1399</v>
      </c>
      <c r="C3" s="656" t="s">
        <v>986</v>
      </c>
      <c r="D3" s="656" t="s">
        <v>987</v>
      </c>
      <c r="E3" s="656" t="s">
        <v>988</v>
      </c>
      <c r="F3" s="656" t="s">
        <v>989</v>
      </c>
      <c r="G3" s="656" t="s">
        <v>990</v>
      </c>
      <c r="H3" s="656" t="s">
        <v>991</v>
      </c>
      <c r="I3" s="656" t="s">
        <v>1467</v>
      </c>
      <c r="J3" s="657" t="s">
        <v>1397</v>
      </c>
      <c r="K3" s="658" t="s">
        <v>494</v>
      </c>
      <c r="L3" s="659" t="s">
        <v>308</v>
      </c>
    </row>
    <row r="4" spans="1:13">
      <c r="A4" t="s">
        <v>836</v>
      </c>
      <c r="B4" t="s">
        <v>1001</v>
      </c>
      <c r="C4" s="66">
        <v>2</v>
      </c>
      <c r="D4" s="66">
        <v>5</v>
      </c>
      <c r="E4" s="66">
        <v>6</v>
      </c>
      <c r="F4" s="66">
        <v>4</v>
      </c>
      <c r="G4" s="66">
        <v>4</v>
      </c>
      <c r="H4" s="66">
        <v>21</v>
      </c>
      <c r="I4" s="66">
        <v>4.2</v>
      </c>
      <c r="J4" s="651">
        <v>1</v>
      </c>
      <c r="K4" s="447" t="s">
        <v>554</v>
      </c>
      <c r="L4" s="372" t="s">
        <v>553</v>
      </c>
    </row>
    <row r="5" spans="1:13">
      <c r="A5" t="s">
        <v>824</v>
      </c>
      <c r="B5" t="s">
        <v>825</v>
      </c>
      <c r="C5" s="66">
        <v>40</v>
      </c>
      <c r="D5" s="66">
        <v>43</v>
      </c>
      <c r="E5" s="66">
        <v>32</v>
      </c>
      <c r="F5" s="66">
        <v>29</v>
      </c>
      <c r="G5" s="66">
        <v>41</v>
      </c>
      <c r="H5" s="66">
        <v>185</v>
      </c>
      <c r="I5" s="66">
        <v>37</v>
      </c>
      <c r="J5" s="651">
        <v>2.5000000000000001E-2</v>
      </c>
      <c r="K5" s="447" t="s">
        <v>554</v>
      </c>
      <c r="L5" s="372" t="s">
        <v>553</v>
      </c>
    </row>
    <row r="6" spans="1:13">
      <c r="A6" t="s">
        <v>1015</v>
      </c>
      <c r="B6" t="s">
        <v>1014</v>
      </c>
      <c r="C6" s="66">
        <v>1</v>
      </c>
      <c r="D6" s="66">
        <v>0</v>
      </c>
      <c r="E6" s="66">
        <v>2</v>
      </c>
      <c r="F6" s="66">
        <v>3</v>
      </c>
      <c r="G6" s="66">
        <v>1</v>
      </c>
      <c r="H6" s="66">
        <v>7</v>
      </c>
      <c r="I6" s="66">
        <v>1.4</v>
      </c>
      <c r="J6" s="651">
        <v>0</v>
      </c>
      <c r="K6" s="447" t="s">
        <v>554</v>
      </c>
      <c r="L6" s="372" t="s">
        <v>553</v>
      </c>
    </row>
    <row r="7" spans="1:13">
      <c r="A7" t="s">
        <v>820</v>
      </c>
      <c r="B7" t="s">
        <v>1014</v>
      </c>
      <c r="C7" s="66">
        <v>191</v>
      </c>
      <c r="D7" s="66">
        <v>167</v>
      </c>
      <c r="E7" s="66">
        <v>160</v>
      </c>
      <c r="F7" s="66">
        <v>167</v>
      </c>
      <c r="G7" s="66">
        <v>170</v>
      </c>
      <c r="H7" s="66">
        <v>855</v>
      </c>
      <c r="I7" s="66">
        <v>171</v>
      </c>
      <c r="J7" s="651">
        <v>-0.1099476439790576</v>
      </c>
      <c r="K7" s="447" t="s">
        <v>554</v>
      </c>
      <c r="L7" s="372" t="s">
        <v>553</v>
      </c>
    </row>
    <row r="8" spans="1:13">
      <c r="A8" t="s">
        <v>1033</v>
      </c>
      <c r="B8" t="s">
        <v>1034</v>
      </c>
      <c r="C8" s="66">
        <v>20</v>
      </c>
      <c r="D8" s="66">
        <v>18</v>
      </c>
      <c r="E8" s="66">
        <v>13</v>
      </c>
      <c r="F8" s="66">
        <v>16</v>
      </c>
      <c r="G8" s="66">
        <v>16</v>
      </c>
      <c r="H8" s="66">
        <v>83</v>
      </c>
      <c r="I8" s="66">
        <v>16.600000000000001</v>
      </c>
      <c r="J8" s="651">
        <v>-0.2</v>
      </c>
      <c r="K8" s="447" t="s">
        <v>554</v>
      </c>
      <c r="L8" s="372" t="s">
        <v>553</v>
      </c>
    </row>
    <row r="9" spans="1:13">
      <c r="A9" t="s">
        <v>1036</v>
      </c>
      <c r="B9" t="s">
        <v>1035</v>
      </c>
      <c r="C9" s="66">
        <v>0</v>
      </c>
      <c r="D9" s="66">
        <v>0</v>
      </c>
      <c r="E9" s="66">
        <v>1</v>
      </c>
      <c r="F9" s="66">
        <v>0</v>
      </c>
      <c r="G9" s="66">
        <v>0</v>
      </c>
      <c r="H9" s="66">
        <v>1</v>
      </c>
      <c r="I9" s="66">
        <v>0.2</v>
      </c>
      <c r="J9" s="651"/>
      <c r="K9" s="447" t="s">
        <v>554</v>
      </c>
      <c r="L9" s="372" t="s">
        <v>553</v>
      </c>
    </row>
    <row r="10" spans="1:13">
      <c r="A10" t="s">
        <v>827</v>
      </c>
      <c r="B10" t="s">
        <v>1035</v>
      </c>
      <c r="C10" s="66">
        <v>219</v>
      </c>
      <c r="D10" s="66">
        <v>237</v>
      </c>
      <c r="E10" s="66">
        <v>245</v>
      </c>
      <c r="F10" s="66">
        <v>230</v>
      </c>
      <c r="G10" s="66">
        <v>217</v>
      </c>
      <c r="H10" s="66">
        <v>1148</v>
      </c>
      <c r="I10" s="66">
        <v>229.6</v>
      </c>
      <c r="J10" s="651">
        <v>-9.1324200913242004E-3</v>
      </c>
      <c r="K10" s="447" t="s">
        <v>554</v>
      </c>
      <c r="L10" s="372" t="s">
        <v>553</v>
      </c>
    </row>
    <row r="11" spans="1:13">
      <c r="A11" t="s">
        <v>568</v>
      </c>
      <c r="B11" t="s">
        <v>1044</v>
      </c>
      <c r="C11" s="66">
        <v>22</v>
      </c>
      <c r="D11" s="66">
        <v>31</v>
      </c>
      <c r="E11" s="66">
        <v>33</v>
      </c>
      <c r="F11" s="66">
        <v>28</v>
      </c>
      <c r="G11" s="66">
        <v>40</v>
      </c>
      <c r="H11" s="66">
        <v>154</v>
      </c>
      <c r="I11" s="66">
        <v>30.8</v>
      </c>
      <c r="J11" s="651">
        <v>0.81818181818181823</v>
      </c>
      <c r="K11" s="447" t="s">
        <v>554</v>
      </c>
      <c r="L11" s="372" t="s">
        <v>553</v>
      </c>
    </row>
    <row r="12" spans="1:13">
      <c r="A12" t="s">
        <v>566</v>
      </c>
      <c r="B12" t="s">
        <v>1045</v>
      </c>
      <c r="C12" s="66">
        <v>21</v>
      </c>
      <c r="D12" s="66">
        <v>17</v>
      </c>
      <c r="E12" s="66">
        <v>16</v>
      </c>
      <c r="F12" s="66">
        <v>19</v>
      </c>
      <c r="G12" s="66">
        <v>16</v>
      </c>
      <c r="H12" s="66">
        <v>89</v>
      </c>
      <c r="I12" s="66">
        <v>17.8</v>
      </c>
      <c r="J12" s="651">
        <v>-0.23809523809523805</v>
      </c>
      <c r="K12" s="447" t="s">
        <v>554</v>
      </c>
      <c r="L12" s="372" t="s">
        <v>553</v>
      </c>
    </row>
    <row r="13" spans="1:13">
      <c r="A13" t="s">
        <v>1046</v>
      </c>
      <c r="B13" t="s">
        <v>1047</v>
      </c>
      <c r="C13" s="66">
        <v>1</v>
      </c>
      <c r="D13" s="66">
        <v>0</v>
      </c>
      <c r="E13" s="66">
        <v>0</v>
      </c>
      <c r="F13" s="66">
        <v>0</v>
      </c>
      <c r="G13" s="66">
        <v>1</v>
      </c>
      <c r="H13" s="66">
        <v>2</v>
      </c>
      <c r="I13" s="66">
        <v>0.4</v>
      </c>
      <c r="J13" s="651">
        <v>0</v>
      </c>
      <c r="K13" s="447" t="s">
        <v>554</v>
      </c>
      <c r="L13" s="372" t="s">
        <v>553</v>
      </c>
    </row>
    <row r="14" spans="1:13">
      <c r="A14" t="s">
        <v>1048</v>
      </c>
      <c r="B14" t="s">
        <v>1049</v>
      </c>
      <c r="C14" s="66">
        <v>0</v>
      </c>
      <c r="D14" s="66">
        <v>0</v>
      </c>
      <c r="E14" s="66">
        <v>1</v>
      </c>
      <c r="F14" s="66">
        <v>0</v>
      </c>
      <c r="G14" s="66">
        <v>0</v>
      </c>
      <c r="H14" s="66">
        <v>1</v>
      </c>
      <c r="I14" s="66">
        <v>0.2</v>
      </c>
      <c r="J14" s="651"/>
      <c r="K14" s="447" t="s">
        <v>554</v>
      </c>
      <c r="L14" s="372" t="s">
        <v>553</v>
      </c>
    </row>
    <row r="15" spans="1:13">
      <c r="A15" t="s">
        <v>570</v>
      </c>
      <c r="B15" t="s">
        <v>1050</v>
      </c>
      <c r="C15" s="66">
        <v>43</v>
      </c>
      <c r="D15" s="66">
        <v>40</v>
      </c>
      <c r="E15" s="66">
        <v>40</v>
      </c>
      <c r="F15" s="66">
        <v>43</v>
      </c>
      <c r="G15" s="66">
        <v>49</v>
      </c>
      <c r="H15" s="66">
        <v>215</v>
      </c>
      <c r="I15" s="66">
        <v>43</v>
      </c>
      <c r="J15" s="651">
        <v>0.13953488372093023</v>
      </c>
      <c r="K15" s="447" t="s">
        <v>554</v>
      </c>
      <c r="L15" s="372" t="s">
        <v>553</v>
      </c>
    </row>
    <row r="16" spans="1:13">
      <c r="A16" t="s">
        <v>1051</v>
      </c>
      <c r="B16" t="s">
        <v>1052</v>
      </c>
      <c r="C16" s="66">
        <v>1</v>
      </c>
      <c r="D16" s="66">
        <v>0</v>
      </c>
      <c r="E16" s="66">
        <v>0</v>
      </c>
      <c r="F16" s="66">
        <v>0</v>
      </c>
      <c r="G16" s="66">
        <v>0</v>
      </c>
      <c r="H16" s="66">
        <v>1</v>
      </c>
      <c r="I16" s="66">
        <v>0.2</v>
      </c>
      <c r="J16" s="651">
        <v>-1</v>
      </c>
      <c r="K16" s="447" t="s">
        <v>554</v>
      </c>
      <c r="L16" s="372" t="s">
        <v>553</v>
      </c>
    </row>
    <row r="17" spans="1:12">
      <c r="A17" t="s">
        <v>1053</v>
      </c>
      <c r="B17" t="s">
        <v>833</v>
      </c>
      <c r="C17" s="66">
        <v>10</v>
      </c>
      <c r="D17" s="66">
        <v>10</v>
      </c>
      <c r="E17" s="66">
        <v>7</v>
      </c>
      <c r="F17" s="66">
        <v>5</v>
      </c>
      <c r="G17" s="66">
        <v>1</v>
      </c>
      <c r="H17" s="66">
        <v>33</v>
      </c>
      <c r="I17" s="66">
        <v>6.6</v>
      </c>
      <c r="J17" s="651">
        <v>-0.9</v>
      </c>
      <c r="K17" s="447" t="s">
        <v>554</v>
      </c>
      <c r="L17" s="372" t="s">
        <v>553</v>
      </c>
    </row>
    <row r="18" spans="1:12">
      <c r="A18" t="s">
        <v>1054</v>
      </c>
      <c r="B18" t="s">
        <v>1055</v>
      </c>
      <c r="C18" s="66">
        <v>3</v>
      </c>
      <c r="D18" s="66">
        <v>0</v>
      </c>
      <c r="E18" s="66">
        <v>2</v>
      </c>
      <c r="F18" s="66">
        <v>2</v>
      </c>
      <c r="G18" s="66">
        <v>0</v>
      </c>
      <c r="H18" s="66">
        <v>7</v>
      </c>
      <c r="I18" s="66">
        <v>1.4</v>
      </c>
      <c r="J18" s="651">
        <v>-1</v>
      </c>
      <c r="K18" s="447" t="s">
        <v>554</v>
      </c>
      <c r="L18" s="372" t="s">
        <v>553</v>
      </c>
    </row>
    <row r="19" spans="1:12">
      <c r="A19" t="s">
        <v>1056</v>
      </c>
      <c r="B19" t="s">
        <v>1057</v>
      </c>
      <c r="C19" s="66">
        <v>12</v>
      </c>
      <c r="D19" s="66">
        <v>14</v>
      </c>
      <c r="E19" s="66">
        <v>16</v>
      </c>
      <c r="F19" s="66">
        <v>18</v>
      </c>
      <c r="G19" s="66">
        <v>14</v>
      </c>
      <c r="H19" s="66">
        <v>74</v>
      </c>
      <c r="I19" s="66">
        <v>14.8</v>
      </c>
      <c r="J19" s="651">
        <v>0.16666666666666663</v>
      </c>
      <c r="K19" s="447" t="s">
        <v>554</v>
      </c>
      <c r="L19" s="372" t="s">
        <v>553</v>
      </c>
    </row>
    <row r="20" spans="1:12">
      <c r="A20" t="s">
        <v>560</v>
      </c>
      <c r="B20" t="s">
        <v>1058</v>
      </c>
      <c r="C20" s="66">
        <v>4</v>
      </c>
      <c r="D20" s="66">
        <v>8</v>
      </c>
      <c r="E20" s="66">
        <v>10</v>
      </c>
      <c r="F20" s="66">
        <v>14</v>
      </c>
      <c r="G20" s="66">
        <v>9</v>
      </c>
      <c r="H20" s="66">
        <v>45</v>
      </c>
      <c r="I20" s="66">
        <v>9</v>
      </c>
      <c r="J20" s="651">
        <v>1.25</v>
      </c>
      <c r="K20" s="447" t="s">
        <v>554</v>
      </c>
      <c r="L20" s="372" t="s">
        <v>553</v>
      </c>
    </row>
    <row r="21" spans="1:12">
      <c r="A21" t="s">
        <v>562</v>
      </c>
      <c r="B21" t="s">
        <v>1059</v>
      </c>
      <c r="C21" s="66">
        <v>2</v>
      </c>
      <c r="D21" s="66">
        <v>1</v>
      </c>
      <c r="E21" s="66">
        <v>1</v>
      </c>
      <c r="F21" s="66">
        <v>3</v>
      </c>
      <c r="G21" s="66">
        <v>1</v>
      </c>
      <c r="H21" s="66">
        <v>8</v>
      </c>
      <c r="I21" s="66">
        <v>1.6</v>
      </c>
      <c r="J21" s="651">
        <v>-0.5</v>
      </c>
      <c r="K21" s="447" t="s">
        <v>554</v>
      </c>
      <c r="L21" s="372" t="s">
        <v>553</v>
      </c>
    </row>
    <row r="22" spans="1:12">
      <c r="A22" t="s">
        <v>1060</v>
      </c>
      <c r="B22" t="s">
        <v>1061</v>
      </c>
      <c r="C22" s="66">
        <v>7</v>
      </c>
      <c r="D22" s="66">
        <v>10</v>
      </c>
      <c r="E22" s="66">
        <v>16</v>
      </c>
      <c r="F22" s="66">
        <v>18</v>
      </c>
      <c r="G22" s="66">
        <v>17</v>
      </c>
      <c r="H22" s="66">
        <v>68</v>
      </c>
      <c r="I22" s="66">
        <v>13.6</v>
      </c>
      <c r="J22" s="651">
        <v>1.4285714285714286</v>
      </c>
      <c r="K22" s="447" t="s">
        <v>554</v>
      </c>
      <c r="L22" s="372" t="s">
        <v>553</v>
      </c>
    </row>
    <row r="23" spans="1:12">
      <c r="A23" t="s">
        <v>1066</v>
      </c>
      <c r="B23" t="s">
        <v>1067</v>
      </c>
      <c r="C23" s="66">
        <v>0</v>
      </c>
      <c r="D23" s="66">
        <v>0</v>
      </c>
      <c r="E23" s="66">
        <v>0</v>
      </c>
      <c r="F23" s="66">
        <v>1</v>
      </c>
      <c r="G23" s="66">
        <v>0</v>
      </c>
      <c r="H23" s="66">
        <v>1</v>
      </c>
      <c r="I23" s="66">
        <v>0.2</v>
      </c>
      <c r="J23" s="651"/>
      <c r="K23" s="447" t="s">
        <v>554</v>
      </c>
      <c r="L23" s="372" t="s">
        <v>553</v>
      </c>
    </row>
    <row r="24" spans="1:12">
      <c r="A24" t="s">
        <v>1112</v>
      </c>
      <c r="B24" t="s">
        <v>1113</v>
      </c>
      <c r="C24" s="66">
        <v>3</v>
      </c>
      <c r="D24" s="66">
        <v>2</v>
      </c>
      <c r="E24" s="66">
        <v>3</v>
      </c>
      <c r="F24" s="66">
        <v>3</v>
      </c>
      <c r="G24" s="66">
        <v>2</v>
      </c>
      <c r="H24" s="66">
        <v>13</v>
      </c>
      <c r="I24" s="66">
        <v>2.6</v>
      </c>
      <c r="J24" s="651">
        <v>-0.33333333333333326</v>
      </c>
      <c r="K24" s="447" t="s">
        <v>554</v>
      </c>
      <c r="L24" s="372" t="s">
        <v>553</v>
      </c>
    </row>
    <row r="25" spans="1:12">
      <c r="A25" t="s">
        <v>935</v>
      </c>
      <c r="B25" t="s">
        <v>1133</v>
      </c>
      <c r="C25" s="66">
        <v>17</v>
      </c>
      <c r="D25" s="66">
        <v>10</v>
      </c>
      <c r="E25" s="66">
        <v>10</v>
      </c>
      <c r="F25" s="66">
        <v>8</v>
      </c>
      <c r="G25" s="66">
        <v>17</v>
      </c>
      <c r="H25" s="66">
        <v>62</v>
      </c>
      <c r="I25" s="66">
        <v>12.4</v>
      </c>
      <c r="J25" s="651">
        <v>0</v>
      </c>
      <c r="K25" s="447" t="s">
        <v>554</v>
      </c>
      <c r="L25" s="372" t="s">
        <v>553</v>
      </c>
    </row>
    <row r="26" spans="1:12">
      <c r="A26" t="s">
        <v>1134</v>
      </c>
      <c r="B26" t="s">
        <v>1135</v>
      </c>
      <c r="C26" s="66">
        <v>2</v>
      </c>
      <c r="D26" s="66">
        <v>2</v>
      </c>
      <c r="E26" s="66">
        <v>1</v>
      </c>
      <c r="F26" s="66">
        <v>1</v>
      </c>
      <c r="G26" s="66">
        <v>1</v>
      </c>
      <c r="H26" s="66">
        <v>7</v>
      </c>
      <c r="I26" s="66">
        <v>1.4</v>
      </c>
      <c r="J26" s="651">
        <v>-0.5</v>
      </c>
      <c r="K26" s="447" t="s">
        <v>554</v>
      </c>
      <c r="L26" s="372" t="s">
        <v>553</v>
      </c>
    </row>
    <row r="27" spans="1:12">
      <c r="A27" t="s">
        <v>1136</v>
      </c>
      <c r="B27" t="s">
        <v>1137</v>
      </c>
      <c r="C27" s="66">
        <v>1</v>
      </c>
      <c r="D27" s="66">
        <v>0</v>
      </c>
      <c r="E27" s="66">
        <v>1</v>
      </c>
      <c r="F27" s="66">
        <v>0</v>
      </c>
      <c r="G27" s="66">
        <v>0</v>
      </c>
      <c r="H27" s="66">
        <v>2</v>
      </c>
      <c r="I27" s="66">
        <v>0.4</v>
      </c>
      <c r="J27" s="651">
        <v>-1</v>
      </c>
      <c r="K27" s="447" t="s">
        <v>554</v>
      </c>
      <c r="L27" s="372" t="s">
        <v>553</v>
      </c>
    </row>
    <row r="28" spans="1:12">
      <c r="A28" t="s">
        <v>1138</v>
      </c>
      <c r="B28" t="s">
        <v>1139</v>
      </c>
      <c r="C28" s="66">
        <v>4</v>
      </c>
      <c r="D28" s="66">
        <v>2</v>
      </c>
      <c r="E28" s="66">
        <v>0</v>
      </c>
      <c r="F28" s="66">
        <v>0</v>
      </c>
      <c r="G28" s="66">
        <v>0</v>
      </c>
      <c r="H28" s="66">
        <v>6</v>
      </c>
      <c r="I28" s="66">
        <v>1.2</v>
      </c>
      <c r="J28" s="651">
        <v>-1</v>
      </c>
      <c r="K28" s="447" t="s">
        <v>554</v>
      </c>
      <c r="L28" s="372" t="s">
        <v>553</v>
      </c>
    </row>
    <row r="29" spans="1:12">
      <c r="A29" t="s">
        <v>1141</v>
      </c>
      <c r="B29" t="s">
        <v>1142</v>
      </c>
      <c r="C29" s="66">
        <v>1</v>
      </c>
      <c r="D29" s="66">
        <v>0</v>
      </c>
      <c r="E29" s="66">
        <v>1</v>
      </c>
      <c r="F29" s="66">
        <v>0</v>
      </c>
      <c r="G29" s="66">
        <v>0</v>
      </c>
      <c r="H29" s="66">
        <v>2</v>
      </c>
      <c r="I29" s="66">
        <v>0.4</v>
      </c>
      <c r="J29" s="651">
        <v>-1</v>
      </c>
      <c r="K29" s="447" t="s">
        <v>554</v>
      </c>
      <c r="L29" s="372" t="s">
        <v>553</v>
      </c>
    </row>
    <row r="30" spans="1:12">
      <c r="A30" t="s">
        <v>1143</v>
      </c>
      <c r="B30" t="s">
        <v>1142</v>
      </c>
      <c r="C30" s="66">
        <v>0</v>
      </c>
      <c r="D30" s="66">
        <v>0</v>
      </c>
      <c r="E30" s="66">
        <v>0</v>
      </c>
      <c r="F30" s="66">
        <v>1</v>
      </c>
      <c r="G30" s="66">
        <v>0</v>
      </c>
      <c r="H30" s="66">
        <v>1</v>
      </c>
      <c r="I30" s="66">
        <v>0.2</v>
      </c>
      <c r="J30" s="651"/>
      <c r="K30" s="447" t="s">
        <v>554</v>
      </c>
      <c r="L30" s="372" t="s">
        <v>553</v>
      </c>
    </row>
    <row r="31" spans="1:12">
      <c r="A31" t="s">
        <v>574</v>
      </c>
      <c r="B31" t="s">
        <v>1148</v>
      </c>
      <c r="C31" s="66">
        <v>12</v>
      </c>
      <c r="D31" s="66">
        <v>13</v>
      </c>
      <c r="E31" s="66">
        <v>9</v>
      </c>
      <c r="F31" s="66">
        <v>7</v>
      </c>
      <c r="G31" s="66">
        <v>9</v>
      </c>
      <c r="H31" s="66">
        <v>50</v>
      </c>
      <c r="I31" s="66">
        <v>10</v>
      </c>
      <c r="J31" s="651">
        <v>-0.25</v>
      </c>
      <c r="K31" s="447" t="s">
        <v>554</v>
      </c>
      <c r="L31" s="372" t="s">
        <v>553</v>
      </c>
    </row>
    <row r="32" spans="1:12">
      <c r="A32" t="s">
        <v>1200</v>
      </c>
      <c r="B32" t="s">
        <v>1201</v>
      </c>
      <c r="C32" s="66">
        <v>3</v>
      </c>
      <c r="D32" s="66">
        <v>3</v>
      </c>
      <c r="E32" s="66">
        <v>1</v>
      </c>
      <c r="F32" s="66">
        <v>2</v>
      </c>
      <c r="G32" s="66">
        <v>2</v>
      </c>
      <c r="H32" s="66">
        <v>11</v>
      </c>
      <c r="I32" s="66">
        <v>2.2000000000000002</v>
      </c>
      <c r="J32" s="651">
        <v>-0.33333333333333326</v>
      </c>
      <c r="K32" s="447" t="s">
        <v>554</v>
      </c>
      <c r="L32" s="372" t="s">
        <v>553</v>
      </c>
    </row>
    <row r="33" spans="1:12">
      <c r="A33" t="s">
        <v>1202</v>
      </c>
      <c r="B33" t="s">
        <v>1203</v>
      </c>
      <c r="C33" s="66">
        <v>1</v>
      </c>
      <c r="D33" s="66">
        <v>1</v>
      </c>
      <c r="E33" s="66">
        <v>0</v>
      </c>
      <c r="F33" s="66">
        <v>0</v>
      </c>
      <c r="G33" s="66">
        <v>0</v>
      </c>
      <c r="H33" s="66">
        <v>2</v>
      </c>
      <c r="I33" s="66">
        <v>0.4</v>
      </c>
      <c r="J33" s="651">
        <v>-1</v>
      </c>
      <c r="K33" s="447" t="s">
        <v>554</v>
      </c>
      <c r="L33" s="372" t="s">
        <v>553</v>
      </c>
    </row>
    <row r="34" spans="1:12">
      <c r="A34" t="s">
        <v>1225</v>
      </c>
      <c r="B34" t="s">
        <v>1226</v>
      </c>
      <c r="C34" s="66">
        <v>34</v>
      </c>
      <c r="D34" s="66">
        <v>23</v>
      </c>
      <c r="E34" s="66">
        <v>30</v>
      </c>
      <c r="F34" s="66">
        <v>28</v>
      </c>
      <c r="G34" s="66">
        <v>35</v>
      </c>
      <c r="H34" s="66">
        <v>150</v>
      </c>
      <c r="I34" s="66">
        <v>30</v>
      </c>
      <c r="J34" s="651">
        <v>2.9411764705882349E-2</v>
      </c>
      <c r="K34" s="447" t="s">
        <v>554</v>
      </c>
      <c r="L34" s="372" t="s">
        <v>553</v>
      </c>
    </row>
    <row r="35" spans="1:12">
      <c r="A35" t="s">
        <v>1227</v>
      </c>
      <c r="B35" t="s">
        <v>1228</v>
      </c>
      <c r="C35" s="66">
        <v>0</v>
      </c>
      <c r="D35" s="66">
        <v>0</v>
      </c>
      <c r="E35" s="66">
        <v>0</v>
      </c>
      <c r="F35" s="66">
        <v>2</v>
      </c>
      <c r="G35" s="66">
        <v>2</v>
      </c>
      <c r="H35" s="66">
        <v>4</v>
      </c>
      <c r="I35" s="66">
        <v>0.8</v>
      </c>
      <c r="J35" s="651"/>
      <c r="K35" s="447" t="s">
        <v>554</v>
      </c>
      <c r="L35" s="372" t="s">
        <v>553</v>
      </c>
    </row>
    <row r="36" spans="1:12">
      <c r="A36" t="s">
        <v>822</v>
      </c>
      <c r="B36" t="s">
        <v>823</v>
      </c>
      <c r="C36" s="66">
        <v>67</v>
      </c>
      <c r="D36" s="66">
        <v>67</v>
      </c>
      <c r="E36" s="66">
        <v>72</v>
      </c>
      <c r="F36" s="66">
        <v>63</v>
      </c>
      <c r="G36" s="66">
        <v>49</v>
      </c>
      <c r="H36" s="66">
        <v>318</v>
      </c>
      <c r="I36" s="66">
        <v>63.6</v>
      </c>
      <c r="J36" s="651">
        <v>-0.26865671641791045</v>
      </c>
      <c r="K36" s="447" t="s">
        <v>554</v>
      </c>
      <c r="L36" s="372" t="s">
        <v>553</v>
      </c>
    </row>
    <row r="37" spans="1:12">
      <c r="A37" t="s">
        <v>578</v>
      </c>
      <c r="B37" t="s">
        <v>1233</v>
      </c>
      <c r="C37" s="66">
        <v>25</v>
      </c>
      <c r="D37" s="66">
        <v>34</v>
      </c>
      <c r="E37" s="66">
        <v>46</v>
      </c>
      <c r="F37" s="66">
        <v>55</v>
      </c>
      <c r="G37" s="66">
        <v>48</v>
      </c>
      <c r="H37" s="66">
        <v>208</v>
      </c>
      <c r="I37" s="66">
        <v>41.6</v>
      </c>
      <c r="J37" s="651">
        <v>0.92</v>
      </c>
      <c r="K37" s="447" t="s">
        <v>554</v>
      </c>
      <c r="L37" s="372" t="s">
        <v>553</v>
      </c>
    </row>
    <row r="38" spans="1:12">
      <c r="A38" t="s">
        <v>839</v>
      </c>
      <c r="B38" t="s">
        <v>1234</v>
      </c>
      <c r="C38" s="66">
        <v>12</v>
      </c>
      <c r="D38" s="66">
        <v>10</v>
      </c>
      <c r="E38" s="66">
        <v>11</v>
      </c>
      <c r="F38" s="66">
        <v>19</v>
      </c>
      <c r="G38" s="66">
        <v>20</v>
      </c>
      <c r="H38" s="66">
        <v>72</v>
      </c>
      <c r="I38" s="66">
        <v>14.4</v>
      </c>
      <c r="J38" s="651">
        <v>0.66666666666666652</v>
      </c>
      <c r="K38" s="447" t="s">
        <v>554</v>
      </c>
      <c r="L38" s="372" t="s">
        <v>553</v>
      </c>
    </row>
    <row r="39" spans="1:12">
      <c r="A39" t="s">
        <v>1235</v>
      </c>
      <c r="B39" t="s">
        <v>1236</v>
      </c>
      <c r="C39" s="66">
        <v>11</v>
      </c>
      <c r="D39" s="66">
        <v>9</v>
      </c>
      <c r="E39" s="66">
        <v>7</v>
      </c>
      <c r="F39" s="66">
        <v>4</v>
      </c>
      <c r="G39" s="66">
        <v>9</v>
      </c>
      <c r="H39" s="66">
        <v>40</v>
      </c>
      <c r="I39" s="66">
        <v>8</v>
      </c>
      <c r="J39" s="651">
        <v>-0.18181818181818182</v>
      </c>
      <c r="K39" s="447" t="s">
        <v>554</v>
      </c>
      <c r="L39" s="372" t="s">
        <v>553</v>
      </c>
    </row>
    <row r="40" spans="1:12">
      <c r="A40" t="s">
        <v>1239</v>
      </c>
      <c r="B40" t="s">
        <v>1240</v>
      </c>
      <c r="C40" s="66">
        <v>13</v>
      </c>
      <c r="D40" s="66">
        <v>25</v>
      </c>
      <c r="E40" s="66">
        <v>24</v>
      </c>
      <c r="F40" s="66">
        <v>19</v>
      </c>
      <c r="G40" s="66">
        <v>12</v>
      </c>
      <c r="H40" s="66">
        <v>93</v>
      </c>
      <c r="I40" s="66">
        <v>18.600000000000001</v>
      </c>
      <c r="J40" s="651">
        <v>-7.6923076923076927E-2</v>
      </c>
      <c r="K40" s="447" t="s">
        <v>554</v>
      </c>
      <c r="L40" s="372" t="s">
        <v>553</v>
      </c>
    </row>
    <row r="41" spans="1:12">
      <c r="A41" t="s">
        <v>1248</v>
      </c>
      <c r="B41" t="s">
        <v>1247</v>
      </c>
      <c r="C41" s="66">
        <v>3</v>
      </c>
      <c r="D41" s="66">
        <v>1</v>
      </c>
      <c r="E41" s="66">
        <v>1</v>
      </c>
      <c r="F41" s="66">
        <v>1</v>
      </c>
      <c r="G41" s="66">
        <v>1</v>
      </c>
      <c r="H41" s="66">
        <v>7</v>
      </c>
      <c r="I41" s="66">
        <v>1.4</v>
      </c>
      <c r="J41" s="651">
        <v>-0.66666666666666652</v>
      </c>
      <c r="K41" s="447" t="s">
        <v>554</v>
      </c>
      <c r="L41" s="372" t="s">
        <v>553</v>
      </c>
    </row>
    <row r="42" spans="1:12">
      <c r="A42" t="s">
        <v>829</v>
      </c>
      <c r="B42" t="s">
        <v>1247</v>
      </c>
      <c r="C42" s="66">
        <v>53</v>
      </c>
      <c r="D42" s="66">
        <v>48</v>
      </c>
      <c r="E42" s="66">
        <v>51</v>
      </c>
      <c r="F42" s="66">
        <v>52</v>
      </c>
      <c r="G42" s="66">
        <v>45</v>
      </c>
      <c r="H42" s="66">
        <v>249</v>
      </c>
      <c r="I42" s="66">
        <v>49.8</v>
      </c>
      <c r="J42" s="651">
        <v>-0.15094339622641509</v>
      </c>
      <c r="K42" s="447" t="s">
        <v>554</v>
      </c>
      <c r="L42" s="372" t="s">
        <v>553</v>
      </c>
    </row>
    <row r="43" spans="1:12">
      <c r="A43" t="s">
        <v>834</v>
      </c>
      <c r="B43" t="s">
        <v>835</v>
      </c>
      <c r="C43" s="66">
        <v>24</v>
      </c>
      <c r="D43" s="66">
        <v>27</v>
      </c>
      <c r="E43" s="66">
        <v>34</v>
      </c>
      <c r="F43" s="66">
        <v>33</v>
      </c>
      <c r="G43" s="66">
        <v>30</v>
      </c>
      <c r="H43" s="66">
        <v>148</v>
      </c>
      <c r="I43" s="66">
        <v>29.6</v>
      </c>
      <c r="J43" s="651">
        <v>0.25</v>
      </c>
      <c r="K43" s="447" t="s">
        <v>554</v>
      </c>
      <c r="L43" s="372" t="s">
        <v>553</v>
      </c>
    </row>
    <row r="44" spans="1:12">
      <c r="A44" t="s">
        <v>1255</v>
      </c>
      <c r="B44" t="s">
        <v>1256</v>
      </c>
      <c r="C44" s="66">
        <v>16</v>
      </c>
      <c r="D44" s="66">
        <v>23</v>
      </c>
      <c r="E44" s="66">
        <v>23</v>
      </c>
      <c r="F44" s="66">
        <v>28</v>
      </c>
      <c r="G44" s="66">
        <v>25</v>
      </c>
      <c r="H44" s="66">
        <v>115</v>
      </c>
      <c r="I44" s="66">
        <v>23</v>
      </c>
      <c r="J44" s="651">
        <v>0.5625</v>
      </c>
      <c r="K44" s="447" t="s">
        <v>554</v>
      </c>
      <c r="L44" s="372" t="s">
        <v>553</v>
      </c>
    </row>
    <row r="45" spans="1:12">
      <c r="A45" t="s">
        <v>818</v>
      </c>
      <c r="B45" t="s">
        <v>819</v>
      </c>
      <c r="C45" s="66">
        <v>121</v>
      </c>
      <c r="D45" s="66">
        <v>140</v>
      </c>
      <c r="E45" s="66">
        <v>157</v>
      </c>
      <c r="F45" s="66">
        <v>163</v>
      </c>
      <c r="G45" s="66">
        <v>166</v>
      </c>
      <c r="H45" s="66">
        <v>747</v>
      </c>
      <c r="I45" s="66">
        <v>149.4</v>
      </c>
      <c r="J45" s="651">
        <v>0.37190082644628097</v>
      </c>
      <c r="K45" s="447" t="s">
        <v>554</v>
      </c>
      <c r="L45" s="372" t="s">
        <v>553</v>
      </c>
    </row>
    <row r="46" spans="1:12">
      <c r="A46" t="s">
        <v>582</v>
      </c>
      <c r="B46" t="s">
        <v>1316</v>
      </c>
      <c r="C46" s="66">
        <v>1</v>
      </c>
      <c r="D46" s="66">
        <v>3</v>
      </c>
      <c r="E46" s="66">
        <v>5</v>
      </c>
      <c r="F46" s="66">
        <v>0</v>
      </c>
      <c r="G46" s="66">
        <v>0</v>
      </c>
      <c r="H46" s="66">
        <v>9</v>
      </c>
      <c r="I46" s="66">
        <v>1.8</v>
      </c>
      <c r="J46" s="651">
        <v>-1</v>
      </c>
      <c r="K46" s="447" t="s">
        <v>554</v>
      </c>
      <c r="L46" s="372" t="s">
        <v>553</v>
      </c>
    </row>
    <row r="47" spans="1:12">
      <c r="A47" t="s">
        <v>1328</v>
      </c>
      <c r="B47" t="s">
        <v>1329</v>
      </c>
      <c r="C47" s="66">
        <v>2</v>
      </c>
      <c r="D47" s="66">
        <v>1</v>
      </c>
      <c r="E47" s="66">
        <v>0</v>
      </c>
      <c r="F47" s="66">
        <v>0</v>
      </c>
      <c r="G47" s="66">
        <v>0</v>
      </c>
      <c r="H47" s="66">
        <v>3</v>
      </c>
      <c r="I47" s="66">
        <v>0.6</v>
      </c>
      <c r="J47" s="651">
        <v>-1</v>
      </c>
      <c r="K47" s="447" t="s">
        <v>554</v>
      </c>
      <c r="L47" s="372" t="s">
        <v>553</v>
      </c>
    </row>
    <row r="48" spans="1:12">
      <c r="A48" t="s">
        <v>1330</v>
      </c>
      <c r="B48" t="s">
        <v>1331</v>
      </c>
      <c r="C48" s="66">
        <v>1</v>
      </c>
      <c r="D48" s="66">
        <v>2</v>
      </c>
      <c r="E48" s="66">
        <v>1</v>
      </c>
      <c r="F48" s="66">
        <v>2</v>
      </c>
      <c r="G48" s="66">
        <v>0</v>
      </c>
      <c r="H48" s="66">
        <v>6</v>
      </c>
      <c r="I48" s="66">
        <v>1.2</v>
      </c>
      <c r="J48" s="651">
        <v>-1</v>
      </c>
      <c r="K48" s="447" t="s">
        <v>554</v>
      </c>
      <c r="L48" s="372" t="s">
        <v>553</v>
      </c>
    </row>
    <row r="49" spans="1:12">
      <c r="A49" t="s">
        <v>585</v>
      </c>
      <c r="B49" t="s">
        <v>1338</v>
      </c>
      <c r="C49" s="66">
        <v>2</v>
      </c>
      <c r="D49" s="66">
        <v>6</v>
      </c>
      <c r="E49" s="66">
        <v>6</v>
      </c>
      <c r="F49" s="66">
        <v>2</v>
      </c>
      <c r="G49" s="66">
        <v>4</v>
      </c>
      <c r="H49" s="66">
        <v>20</v>
      </c>
      <c r="I49" s="66">
        <v>4</v>
      </c>
      <c r="J49" s="651">
        <v>1</v>
      </c>
      <c r="K49" s="447" t="s">
        <v>554</v>
      </c>
      <c r="L49" s="372" t="s">
        <v>553</v>
      </c>
    </row>
    <row r="50" spans="1:12">
      <c r="A50" t="s">
        <v>1339</v>
      </c>
      <c r="B50" t="s">
        <v>1340</v>
      </c>
      <c r="C50" s="66">
        <v>0</v>
      </c>
      <c r="D50" s="66">
        <v>1</v>
      </c>
      <c r="E50" s="66">
        <v>2</v>
      </c>
      <c r="F50" s="66">
        <v>1</v>
      </c>
      <c r="G50" s="66">
        <v>1</v>
      </c>
      <c r="H50" s="66">
        <v>5</v>
      </c>
      <c r="I50" s="66">
        <v>1</v>
      </c>
      <c r="J50" s="651"/>
      <c r="K50" s="447" t="s">
        <v>554</v>
      </c>
      <c r="L50" s="372" t="s">
        <v>553</v>
      </c>
    </row>
    <row r="51" spans="1:12">
      <c r="A51" t="s">
        <v>1362</v>
      </c>
      <c r="B51" t="s">
        <v>1363</v>
      </c>
      <c r="C51" s="66">
        <v>1</v>
      </c>
      <c r="D51" s="66">
        <v>1</v>
      </c>
      <c r="E51" s="66">
        <v>2</v>
      </c>
      <c r="F51" s="66">
        <v>1</v>
      </c>
      <c r="G51" s="66">
        <v>2</v>
      </c>
      <c r="H51" s="66">
        <v>7</v>
      </c>
      <c r="I51" s="66">
        <v>1.4</v>
      </c>
      <c r="J51" s="651">
        <v>1</v>
      </c>
      <c r="K51" s="447" t="s">
        <v>554</v>
      </c>
      <c r="L51" s="372" t="s">
        <v>553</v>
      </c>
    </row>
    <row r="52" spans="1:12">
      <c r="A52" t="s">
        <v>831</v>
      </c>
      <c r="B52" t="s">
        <v>1372</v>
      </c>
      <c r="C52" s="66">
        <v>10</v>
      </c>
      <c r="D52" s="66">
        <v>9</v>
      </c>
      <c r="E52" s="66">
        <v>6</v>
      </c>
      <c r="F52" s="66">
        <v>9</v>
      </c>
      <c r="G52" s="66">
        <v>9</v>
      </c>
      <c r="H52" s="66">
        <v>43</v>
      </c>
      <c r="I52" s="66">
        <v>8.6</v>
      </c>
      <c r="J52" s="651">
        <v>-0.1</v>
      </c>
      <c r="K52" s="447" t="s">
        <v>554</v>
      </c>
      <c r="L52" s="372" t="s">
        <v>553</v>
      </c>
    </row>
    <row r="53" spans="1:12">
      <c r="A53" t="s">
        <v>841</v>
      </c>
      <c r="B53" t="s">
        <v>842</v>
      </c>
      <c r="C53" s="66">
        <v>398</v>
      </c>
      <c r="D53" s="66">
        <v>465</v>
      </c>
      <c r="E53" s="66">
        <v>430</v>
      </c>
      <c r="F53" s="66">
        <v>399</v>
      </c>
      <c r="G53" s="66">
        <v>429</v>
      </c>
      <c r="H53" s="66">
        <v>2121</v>
      </c>
      <c r="I53" s="66">
        <v>424.2</v>
      </c>
      <c r="J53" s="651">
        <v>7.7889447236180909E-2</v>
      </c>
      <c r="K53" s="447" t="s">
        <v>587</v>
      </c>
      <c r="L53" s="372" t="s">
        <v>586</v>
      </c>
    </row>
    <row r="54" spans="1:12">
      <c r="A54" t="s">
        <v>593</v>
      </c>
      <c r="B54" t="s">
        <v>992</v>
      </c>
      <c r="C54" s="66">
        <v>351</v>
      </c>
      <c r="D54" s="66">
        <v>393</v>
      </c>
      <c r="E54" s="66">
        <v>365</v>
      </c>
      <c r="F54" s="66">
        <v>402</v>
      </c>
      <c r="G54" s="66">
        <v>393</v>
      </c>
      <c r="H54" s="66">
        <v>1904</v>
      </c>
      <c r="I54" s="66">
        <v>380.8</v>
      </c>
      <c r="J54" s="651">
        <v>0.11965811965811966</v>
      </c>
      <c r="K54" s="447" t="s">
        <v>587</v>
      </c>
      <c r="L54" s="372" t="s">
        <v>586</v>
      </c>
    </row>
    <row r="55" spans="1:12">
      <c r="A55" t="s">
        <v>851</v>
      </c>
      <c r="B55" t="s">
        <v>840</v>
      </c>
      <c r="C55" s="66">
        <v>54</v>
      </c>
      <c r="D55" s="66">
        <v>35</v>
      </c>
      <c r="E55" s="66">
        <v>23</v>
      </c>
      <c r="F55" s="66">
        <v>15</v>
      </c>
      <c r="G55" s="66">
        <v>7</v>
      </c>
      <c r="H55" s="66">
        <v>134</v>
      </c>
      <c r="I55" s="66">
        <v>26.8</v>
      </c>
      <c r="J55" s="651">
        <v>-0.87037037037037035</v>
      </c>
      <c r="K55" s="447" t="s">
        <v>587</v>
      </c>
      <c r="L55" s="372" t="s">
        <v>586</v>
      </c>
    </row>
    <row r="56" spans="1:12">
      <c r="A56" t="s">
        <v>847</v>
      </c>
      <c r="B56" t="s">
        <v>848</v>
      </c>
      <c r="C56" s="66">
        <v>61</v>
      </c>
      <c r="D56" s="66">
        <v>67</v>
      </c>
      <c r="E56" s="66">
        <v>59</v>
      </c>
      <c r="F56" s="66">
        <v>48</v>
      </c>
      <c r="G56" s="66">
        <v>46</v>
      </c>
      <c r="H56" s="66">
        <v>281</v>
      </c>
      <c r="I56" s="66">
        <v>56.2</v>
      </c>
      <c r="J56" s="651">
        <v>-0.24590163934426229</v>
      </c>
      <c r="K56" s="447" t="s">
        <v>587</v>
      </c>
      <c r="L56" s="372" t="s">
        <v>586</v>
      </c>
    </row>
    <row r="57" spans="1:12">
      <c r="A57" t="s">
        <v>856</v>
      </c>
      <c r="B57" t="s">
        <v>857</v>
      </c>
      <c r="C57" s="66">
        <v>9</v>
      </c>
      <c r="D57" s="66">
        <v>11</v>
      </c>
      <c r="E57" s="66">
        <v>16</v>
      </c>
      <c r="F57" s="66">
        <v>13</v>
      </c>
      <c r="G57" s="66">
        <v>6</v>
      </c>
      <c r="H57" s="66">
        <v>55</v>
      </c>
      <c r="I57" s="66">
        <v>11</v>
      </c>
      <c r="J57" s="651">
        <v>-0.33333333333333326</v>
      </c>
      <c r="K57" s="447" t="s">
        <v>587</v>
      </c>
      <c r="L57" s="372" t="s">
        <v>586</v>
      </c>
    </row>
    <row r="58" spans="1:12">
      <c r="A58" t="s">
        <v>854</v>
      </c>
      <c r="B58" t="s">
        <v>855</v>
      </c>
      <c r="C58" s="66">
        <v>90</v>
      </c>
      <c r="D58" s="66">
        <v>107</v>
      </c>
      <c r="E58" s="66">
        <v>112</v>
      </c>
      <c r="F58" s="66">
        <v>107</v>
      </c>
      <c r="G58" s="66">
        <v>87</v>
      </c>
      <c r="H58" s="66">
        <v>503</v>
      </c>
      <c r="I58" s="66">
        <v>100.6</v>
      </c>
      <c r="J58" s="651">
        <v>-3.3333333333333333E-2</v>
      </c>
      <c r="K58" s="447" t="s">
        <v>587</v>
      </c>
      <c r="L58" s="372" t="s">
        <v>586</v>
      </c>
    </row>
    <row r="59" spans="1:12">
      <c r="A59" t="s">
        <v>993</v>
      </c>
      <c r="B59" t="s">
        <v>994</v>
      </c>
      <c r="C59" s="66">
        <v>5</v>
      </c>
      <c r="D59" s="66">
        <v>10</v>
      </c>
      <c r="E59" s="66">
        <v>10</v>
      </c>
      <c r="F59" s="66">
        <v>5</v>
      </c>
      <c r="G59" s="66">
        <v>2</v>
      </c>
      <c r="H59" s="66">
        <v>32</v>
      </c>
      <c r="I59" s="66">
        <v>6.4</v>
      </c>
      <c r="J59" s="651">
        <v>-0.6</v>
      </c>
      <c r="K59" s="447" t="s">
        <v>587</v>
      </c>
      <c r="L59" s="372" t="s">
        <v>586</v>
      </c>
    </row>
    <row r="60" spans="1:12">
      <c r="A60" t="s">
        <v>852</v>
      </c>
      <c r="B60" t="s">
        <v>853</v>
      </c>
      <c r="C60" s="66">
        <v>50</v>
      </c>
      <c r="D60" s="66">
        <v>50</v>
      </c>
      <c r="E60" s="66">
        <v>47</v>
      </c>
      <c r="F60" s="66">
        <v>54</v>
      </c>
      <c r="G60" s="66">
        <v>47</v>
      </c>
      <c r="H60" s="66">
        <v>248</v>
      </c>
      <c r="I60" s="66">
        <v>49.6</v>
      </c>
      <c r="J60" s="651">
        <v>-0.06</v>
      </c>
      <c r="K60" s="447" t="s">
        <v>587</v>
      </c>
      <c r="L60" s="372" t="s">
        <v>586</v>
      </c>
    </row>
    <row r="61" spans="1:12">
      <c r="A61" t="s">
        <v>1062</v>
      </c>
      <c r="B61" t="s">
        <v>1063</v>
      </c>
      <c r="C61" s="66">
        <v>2</v>
      </c>
      <c r="D61" s="66">
        <v>1</v>
      </c>
      <c r="E61" s="66">
        <v>0</v>
      </c>
      <c r="F61" s="66">
        <v>0</v>
      </c>
      <c r="G61" s="66">
        <v>0</v>
      </c>
      <c r="H61" s="66">
        <v>3</v>
      </c>
      <c r="I61" s="66">
        <v>0.6</v>
      </c>
      <c r="J61" s="651">
        <v>-1</v>
      </c>
      <c r="K61" s="447" t="s">
        <v>587</v>
      </c>
      <c r="L61" s="372" t="s">
        <v>586</v>
      </c>
    </row>
    <row r="62" spans="1:12">
      <c r="A62" t="s">
        <v>1097</v>
      </c>
      <c r="B62" t="s">
        <v>844</v>
      </c>
      <c r="C62" s="66">
        <v>0</v>
      </c>
      <c r="D62" s="66">
        <v>1</v>
      </c>
      <c r="E62" s="66">
        <v>0</v>
      </c>
      <c r="F62" s="66">
        <v>1</v>
      </c>
      <c r="G62" s="66">
        <v>1</v>
      </c>
      <c r="H62" s="66">
        <v>3</v>
      </c>
      <c r="I62" s="66">
        <v>0.6</v>
      </c>
      <c r="J62" s="651"/>
      <c r="K62" s="447" t="s">
        <v>587</v>
      </c>
      <c r="L62" s="372" t="s">
        <v>586</v>
      </c>
    </row>
    <row r="63" spans="1:12">
      <c r="A63" t="s">
        <v>843</v>
      </c>
      <c r="B63" t="s">
        <v>844</v>
      </c>
      <c r="C63" s="66">
        <v>843</v>
      </c>
      <c r="D63" s="66">
        <v>836</v>
      </c>
      <c r="E63" s="66">
        <v>762</v>
      </c>
      <c r="F63" s="66">
        <v>703</v>
      </c>
      <c r="G63" s="66">
        <v>543</v>
      </c>
      <c r="H63" s="66">
        <v>3687</v>
      </c>
      <c r="I63" s="66">
        <v>737.4</v>
      </c>
      <c r="J63" s="651">
        <v>-0.35587188612099646</v>
      </c>
      <c r="K63" s="447" t="s">
        <v>587</v>
      </c>
      <c r="L63" s="372" t="s">
        <v>586</v>
      </c>
    </row>
    <row r="64" spans="1:12">
      <c r="A64" t="s">
        <v>1098</v>
      </c>
      <c r="B64" t="s">
        <v>1099</v>
      </c>
      <c r="C64" s="66">
        <v>4</v>
      </c>
      <c r="D64" s="66">
        <v>0</v>
      </c>
      <c r="E64" s="66">
        <v>0</v>
      </c>
      <c r="F64" s="66">
        <v>0</v>
      </c>
      <c r="G64" s="66">
        <v>0</v>
      </c>
      <c r="H64" s="66">
        <v>4</v>
      </c>
      <c r="I64" s="66">
        <v>0.8</v>
      </c>
      <c r="J64" s="651">
        <v>-1</v>
      </c>
      <c r="K64" s="447" t="s">
        <v>587</v>
      </c>
      <c r="L64" s="372" t="s">
        <v>586</v>
      </c>
    </row>
    <row r="65" spans="1:12">
      <c r="A65" t="s">
        <v>1100</v>
      </c>
      <c r="B65" t="s">
        <v>1101</v>
      </c>
      <c r="C65" s="66">
        <v>1</v>
      </c>
      <c r="D65" s="66">
        <v>0</v>
      </c>
      <c r="E65" s="66">
        <v>0</v>
      </c>
      <c r="F65" s="66">
        <v>1</v>
      </c>
      <c r="G65" s="66">
        <v>1</v>
      </c>
      <c r="H65" s="66">
        <v>3</v>
      </c>
      <c r="I65" s="66">
        <v>0.6</v>
      </c>
      <c r="J65" s="651">
        <v>0</v>
      </c>
      <c r="K65" s="447" t="s">
        <v>587</v>
      </c>
      <c r="L65" s="372" t="s">
        <v>586</v>
      </c>
    </row>
    <row r="66" spans="1:12">
      <c r="A66" t="s">
        <v>1124</v>
      </c>
      <c r="B66" t="s">
        <v>1125</v>
      </c>
      <c r="C66" s="66">
        <v>0</v>
      </c>
      <c r="D66" s="66">
        <v>1</v>
      </c>
      <c r="E66" s="66">
        <v>0</v>
      </c>
      <c r="F66" s="66">
        <v>0</v>
      </c>
      <c r="G66" s="66">
        <v>0</v>
      </c>
      <c r="H66" s="66">
        <v>1</v>
      </c>
      <c r="I66" s="66">
        <v>0.2</v>
      </c>
      <c r="J66" s="651"/>
      <c r="K66" s="447" t="s">
        <v>587</v>
      </c>
      <c r="L66" s="372" t="s">
        <v>586</v>
      </c>
    </row>
    <row r="67" spans="1:12">
      <c r="A67" t="s">
        <v>849</v>
      </c>
      <c r="B67" t="s">
        <v>1126</v>
      </c>
      <c r="C67" s="66">
        <v>260</v>
      </c>
      <c r="D67" s="66">
        <v>230</v>
      </c>
      <c r="E67" s="66">
        <v>213</v>
      </c>
      <c r="F67" s="66">
        <v>180</v>
      </c>
      <c r="G67" s="66">
        <v>136</v>
      </c>
      <c r="H67" s="66">
        <v>1019</v>
      </c>
      <c r="I67" s="66">
        <v>203.8</v>
      </c>
      <c r="J67" s="651">
        <v>-0.47692307692307695</v>
      </c>
      <c r="K67" s="447" t="s">
        <v>587</v>
      </c>
      <c r="L67" s="372" t="s">
        <v>586</v>
      </c>
    </row>
    <row r="68" spans="1:12">
      <c r="A68" t="s">
        <v>845</v>
      </c>
      <c r="B68" t="s">
        <v>846</v>
      </c>
      <c r="C68" s="66">
        <v>150</v>
      </c>
      <c r="D68" s="66">
        <v>145</v>
      </c>
      <c r="E68" s="66">
        <v>141</v>
      </c>
      <c r="F68" s="66">
        <v>117</v>
      </c>
      <c r="G68" s="66">
        <v>103</v>
      </c>
      <c r="H68" s="66">
        <v>656</v>
      </c>
      <c r="I68" s="66">
        <v>131.19999999999999</v>
      </c>
      <c r="J68" s="651">
        <v>-0.31333333333333335</v>
      </c>
      <c r="K68" s="447" t="s">
        <v>587</v>
      </c>
      <c r="L68" s="372" t="s">
        <v>586</v>
      </c>
    </row>
    <row r="69" spans="1:12">
      <c r="A69" t="s">
        <v>858</v>
      </c>
      <c r="B69" t="s">
        <v>859</v>
      </c>
      <c r="C69" s="66">
        <v>6</v>
      </c>
      <c r="D69" s="66">
        <v>5</v>
      </c>
      <c r="E69" s="66">
        <v>2</v>
      </c>
      <c r="F69" s="66">
        <v>10</v>
      </c>
      <c r="G69" s="66">
        <v>2</v>
      </c>
      <c r="H69" s="66">
        <v>25</v>
      </c>
      <c r="I69" s="66">
        <v>5</v>
      </c>
      <c r="J69" s="651">
        <v>-0.66666666666666652</v>
      </c>
      <c r="K69" s="447" t="s">
        <v>587</v>
      </c>
      <c r="L69" s="372" t="s">
        <v>586</v>
      </c>
    </row>
    <row r="70" spans="1:12">
      <c r="A70" t="s">
        <v>1127</v>
      </c>
      <c r="B70" t="s">
        <v>1128</v>
      </c>
      <c r="C70" s="66">
        <v>3</v>
      </c>
      <c r="D70" s="66">
        <v>0</v>
      </c>
      <c r="E70" s="66">
        <v>3</v>
      </c>
      <c r="F70" s="66">
        <v>1</v>
      </c>
      <c r="G70" s="66">
        <v>0</v>
      </c>
      <c r="H70" s="66">
        <v>7</v>
      </c>
      <c r="I70" s="66">
        <v>1.4</v>
      </c>
      <c r="J70" s="651">
        <v>-1</v>
      </c>
      <c r="K70" s="447" t="s">
        <v>587</v>
      </c>
      <c r="L70" s="372" t="s">
        <v>586</v>
      </c>
    </row>
    <row r="71" spans="1:12">
      <c r="A71" t="s">
        <v>1129</v>
      </c>
      <c r="B71" t="s">
        <v>1130</v>
      </c>
      <c r="C71" s="66">
        <v>1</v>
      </c>
      <c r="D71" s="66">
        <v>0</v>
      </c>
      <c r="E71" s="66">
        <v>0</v>
      </c>
      <c r="F71" s="66">
        <v>0</v>
      </c>
      <c r="G71" s="66">
        <v>0</v>
      </c>
      <c r="H71" s="66">
        <v>1</v>
      </c>
      <c r="I71" s="66">
        <v>0.2</v>
      </c>
      <c r="J71" s="651">
        <v>-1</v>
      </c>
      <c r="K71" s="447" t="s">
        <v>587</v>
      </c>
      <c r="L71" s="372" t="s">
        <v>586</v>
      </c>
    </row>
    <row r="72" spans="1:12">
      <c r="A72" t="s">
        <v>1131</v>
      </c>
      <c r="B72" t="s">
        <v>1132</v>
      </c>
      <c r="C72" s="66">
        <v>0</v>
      </c>
      <c r="D72" s="66">
        <v>0</v>
      </c>
      <c r="E72" s="66">
        <v>1</v>
      </c>
      <c r="F72" s="66">
        <v>0</v>
      </c>
      <c r="G72" s="66">
        <v>0</v>
      </c>
      <c r="H72" s="66">
        <v>1</v>
      </c>
      <c r="I72" s="66">
        <v>0.2</v>
      </c>
      <c r="J72" s="651"/>
      <c r="K72" s="447" t="s">
        <v>587</v>
      </c>
      <c r="L72" s="372" t="s">
        <v>586</v>
      </c>
    </row>
    <row r="73" spans="1:12">
      <c r="A73" t="s">
        <v>1181</v>
      </c>
      <c r="B73" t="s">
        <v>1182</v>
      </c>
      <c r="C73" s="66">
        <v>31</v>
      </c>
      <c r="D73" s="66">
        <v>22</v>
      </c>
      <c r="E73" s="66">
        <v>14</v>
      </c>
      <c r="F73" s="66">
        <v>13</v>
      </c>
      <c r="G73" s="66">
        <v>6</v>
      </c>
      <c r="H73" s="66">
        <v>86</v>
      </c>
      <c r="I73" s="66">
        <v>17.2</v>
      </c>
      <c r="J73" s="651">
        <v>-0.80645161290322576</v>
      </c>
      <c r="K73" s="447" t="s">
        <v>587</v>
      </c>
      <c r="L73" s="372" t="s">
        <v>586</v>
      </c>
    </row>
    <row r="74" spans="1:12">
      <c r="A74" t="s">
        <v>1364</v>
      </c>
      <c r="B74" t="s">
        <v>1365</v>
      </c>
      <c r="C74" s="66">
        <v>4</v>
      </c>
      <c r="D74" s="66">
        <v>3</v>
      </c>
      <c r="E74" s="66">
        <v>2</v>
      </c>
      <c r="F74" s="66">
        <v>1</v>
      </c>
      <c r="G74" s="66">
        <v>1</v>
      </c>
      <c r="H74" s="66">
        <v>11</v>
      </c>
      <c r="I74" s="66">
        <v>2.2000000000000002</v>
      </c>
      <c r="J74" s="651">
        <v>-0.75</v>
      </c>
      <c r="K74" s="447" t="s">
        <v>587</v>
      </c>
      <c r="L74" s="372" t="s">
        <v>586</v>
      </c>
    </row>
    <row r="75" spans="1:12">
      <c r="A75" t="s">
        <v>1366</v>
      </c>
      <c r="B75" t="s">
        <v>1367</v>
      </c>
      <c r="C75" s="66">
        <v>3</v>
      </c>
      <c r="D75" s="66">
        <v>1</v>
      </c>
      <c r="E75" s="66">
        <v>0</v>
      </c>
      <c r="F75" s="66">
        <v>0</v>
      </c>
      <c r="G75" s="66">
        <v>1</v>
      </c>
      <c r="H75" s="66">
        <v>5</v>
      </c>
      <c r="I75" s="66">
        <v>1</v>
      </c>
      <c r="J75" s="651">
        <v>-0.66666666666666652</v>
      </c>
      <c r="K75" s="447" t="s">
        <v>587</v>
      </c>
      <c r="L75" s="372" t="s">
        <v>586</v>
      </c>
    </row>
    <row r="76" spans="1:12">
      <c r="A76" t="s">
        <v>1005</v>
      </c>
      <c r="B76" t="s">
        <v>861</v>
      </c>
      <c r="C76" s="66">
        <v>3</v>
      </c>
      <c r="D76" s="66">
        <v>1</v>
      </c>
      <c r="E76" s="66">
        <v>2</v>
      </c>
      <c r="F76" s="66">
        <v>1</v>
      </c>
      <c r="G76" s="66">
        <v>3</v>
      </c>
      <c r="H76" s="66">
        <v>10</v>
      </c>
      <c r="I76" s="66">
        <v>2</v>
      </c>
      <c r="J76" s="651">
        <v>0</v>
      </c>
      <c r="K76" s="447" t="s">
        <v>598</v>
      </c>
      <c r="L76" s="372" t="s">
        <v>586</v>
      </c>
    </row>
    <row r="77" spans="1:12">
      <c r="A77" t="s">
        <v>1006</v>
      </c>
      <c r="B77" t="s">
        <v>861</v>
      </c>
      <c r="C77" s="66">
        <v>3</v>
      </c>
      <c r="D77" s="66">
        <v>1</v>
      </c>
      <c r="E77" s="66">
        <v>3</v>
      </c>
      <c r="F77" s="66">
        <v>5</v>
      </c>
      <c r="G77" s="66">
        <v>4</v>
      </c>
      <c r="H77" s="66">
        <v>16</v>
      </c>
      <c r="I77" s="66">
        <v>3.2</v>
      </c>
      <c r="J77" s="651">
        <v>0.33333333333333326</v>
      </c>
      <c r="K77" s="447" t="s">
        <v>598</v>
      </c>
      <c r="L77" s="372" t="s">
        <v>586</v>
      </c>
    </row>
    <row r="78" spans="1:12">
      <c r="A78" t="s">
        <v>1016</v>
      </c>
      <c r="B78" t="s">
        <v>1017</v>
      </c>
      <c r="C78" s="66">
        <v>0</v>
      </c>
      <c r="D78" s="66">
        <v>0</v>
      </c>
      <c r="E78" s="66">
        <v>1</v>
      </c>
      <c r="F78" s="66">
        <v>1</v>
      </c>
      <c r="G78" s="66">
        <v>0</v>
      </c>
      <c r="H78" s="66">
        <v>2</v>
      </c>
      <c r="I78" s="66">
        <v>0.4</v>
      </c>
      <c r="J78" s="651"/>
      <c r="K78" s="447" t="s">
        <v>598</v>
      </c>
      <c r="L78" s="372" t="s">
        <v>586</v>
      </c>
    </row>
    <row r="79" spans="1:12">
      <c r="A79" t="s">
        <v>889</v>
      </c>
      <c r="B79" t="s">
        <v>890</v>
      </c>
      <c r="C79" s="66">
        <v>40</v>
      </c>
      <c r="D79" s="66">
        <v>40</v>
      </c>
      <c r="E79" s="66">
        <v>32</v>
      </c>
      <c r="F79" s="66">
        <v>27</v>
      </c>
      <c r="G79" s="66">
        <v>13</v>
      </c>
      <c r="H79" s="66">
        <v>152</v>
      </c>
      <c r="I79" s="66">
        <v>30.4</v>
      </c>
      <c r="J79" s="651">
        <v>-0.67500000000000004</v>
      </c>
      <c r="K79" s="447" t="s">
        <v>598</v>
      </c>
      <c r="L79" s="372" t="s">
        <v>586</v>
      </c>
    </row>
    <row r="80" spans="1:12">
      <c r="A80" t="s">
        <v>1018</v>
      </c>
      <c r="B80" t="s">
        <v>1019</v>
      </c>
      <c r="C80" s="66">
        <v>42</v>
      </c>
      <c r="D80" s="66">
        <v>25</v>
      </c>
      <c r="E80" s="66">
        <v>14</v>
      </c>
      <c r="F80" s="66">
        <v>14</v>
      </c>
      <c r="G80" s="66">
        <v>6</v>
      </c>
      <c r="H80" s="66">
        <v>101</v>
      </c>
      <c r="I80" s="66">
        <v>20.2</v>
      </c>
      <c r="J80" s="651">
        <v>-0.8571428571428571</v>
      </c>
      <c r="K80" s="447" t="s">
        <v>598</v>
      </c>
      <c r="L80" s="372" t="s">
        <v>586</v>
      </c>
    </row>
    <row r="81" spans="1:12">
      <c r="A81" t="s">
        <v>604</v>
      </c>
      <c r="B81" t="s">
        <v>863</v>
      </c>
      <c r="C81" s="66">
        <v>88</v>
      </c>
      <c r="D81" s="66">
        <v>87</v>
      </c>
      <c r="E81" s="66">
        <v>90</v>
      </c>
      <c r="F81" s="66">
        <v>80</v>
      </c>
      <c r="G81" s="66">
        <v>77</v>
      </c>
      <c r="H81" s="66">
        <v>422</v>
      </c>
      <c r="I81" s="66">
        <v>84.4</v>
      </c>
      <c r="J81" s="651">
        <v>-0.125</v>
      </c>
      <c r="K81" s="447" t="s">
        <v>598</v>
      </c>
      <c r="L81" s="372" t="s">
        <v>586</v>
      </c>
    </row>
    <row r="82" spans="1:12">
      <c r="A82" t="s">
        <v>605</v>
      </c>
      <c r="B82" t="s">
        <v>885</v>
      </c>
      <c r="C82" s="66">
        <v>25</v>
      </c>
      <c r="D82" s="66">
        <v>26</v>
      </c>
      <c r="E82" s="66">
        <v>17</v>
      </c>
      <c r="F82" s="66">
        <v>19</v>
      </c>
      <c r="G82" s="66">
        <v>23</v>
      </c>
      <c r="H82" s="66">
        <v>110</v>
      </c>
      <c r="I82" s="66">
        <v>22</v>
      </c>
      <c r="J82" s="651">
        <v>-0.08</v>
      </c>
      <c r="K82" s="447" t="s">
        <v>598</v>
      </c>
      <c r="L82" s="372" t="s">
        <v>586</v>
      </c>
    </row>
    <row r="83" spans="1:12">
      <c r="A83" t="s">
        <v>599</v>
      </c>
      <c r="B83" t="s">
        <v>1023</v>
      </c>
      <c r="C83" s="66">
        <v>25</v>
      </c>
      <c r="D83" s="66">
        <v>25</v>
      </c>
      <c r="E83" s="66">
        <v>25</v>
      </c>
      <c r="F83" s="66">
        <v>28</v>
      </c>
      <c r="G83" s="66">
        <v>16</v>
      </c>
      <c r="H83" s="66">
        <v>119</v>
      </c>
      <c r="I83" s="66">
        <v>23.8</v>
      </c>
      <c r="J83" s="651">
        <v>-0.36</v>
      </c>
      <c r="K83" s="447" t="s">
        <v>598</v>
      </c>
      <c r="L83" s="372" t="s">
        <v>586</v>
      </c>
    </row>
    <row r="84" spans="1:12">
      <c r="A84" t="s">
        <v>601</v>
      </c>
      <c r="B84" t="s">
        <v>886</v>
      </c>
      <c r="C84" s="66">
        <v>133</v>
      </c>
      <c r="D84" s="66">
        <v>112</v>
      </c>
      <c r="E84" s="66">
        <v>69</v>
      </c>
      <c r="F84" s="66">
        <v>32</v>
      </c>
      <c r="G84" s="66">
        <v>19</v>
      </c>
      <c r="H84" s="66">
        <v>365</v>
      </c>
      <c r="I84" s="66">
        <v>73</v>
      </c>
      <c r="J84" s="651">
        <v>-0.8571428571428571</v>
      </c>
      <c r="K84" s="447" t="s">
        <v>598</v>
      </c>
      <c r="L84" s="372" t="s">
        <v>586</v>
      </c>
    </row>
    <row r="85" spans="1:12">
      <c r="A85" t="s">
        <v>602</v>
      </c>
      <c r="B85" t="s">
        <v>860</v>
      </c>
      <c r="C85" s="66">
        <v>216</v>
      </c>
      <c r="D85" s="66">
        <v>237</v>
      </c>
      <c r="E85" s="66">
        <v>216</v>
      </c>
      <c r="F85" s="66">
        <v>207</v>
      </c>
      <c r="G85" s="66">
        <v>178</v>
      </c>
      <c r="H85" s="66">
        <v>1054</v>
      </c>
      <c r="I85" s="66">
        <v>210.8</v>
      </c>
      <c r="J85" s="651">
        <v>-0.17592592592592593</v>
      </c>
      <c r="K85" s="447" t="s">
        <v>598</v>
      </c>
      <c r="L85" s="372" t="s">
        <v>586</v>
      </c>
    </row>
    <row r="86" spans="1:12">
      <c r="A86" t="s">
        <v>600</v>
      </c>
      <c r="B86" t="s">
        <v>1029</v>
      </c>
      <c r="C86" s="66">
        <v>238</v>
      </c>
      <c r="D86" s="66">
        <v>243</v>
      </c>
      <c r="E86" s="66">
        <v>258</v>
      </c>
      <c r="F86" s="66">
        <v>237</v>
      </c>
      <c r="G86" s="66">
        <v>223</v>
      </c>
      <c r="H86" s="66">
        <v>1199</v>
      </c>
      <c r="I86" s="66">
        <v>239.8</v>
      </c>
      <c r="J86" s="651">
        <v>-6.3025210084033612E-2</v>
      </c>
      <c r="K86" s="447" t="s">
        <v>598</v>
      </c>
      <c r="L86" s="372" t="s">
        <v>586</v>
      </c>
    </row>
    <row r="87" spans="1:12">
      <c r="A87" t="s">
        <v>1031</v>
      </c>
      <c r="B87" t="s">
        <v>1032</v>
      </c>
      <c r="C87" s="66">
        <v>0</v>
      </c>
      <c r="D87" s="66">
        <v>0</v>
      </c>
      <c r="E87" s="66">
        <v>0</v>
      </c>
      <c r="F87" s="66">
        <v>0</v>
      </c>
      <c r="G87" s="66">
        <v>1</v>
      </c>
      <c r="H87" s="66">
        <v>1</v>
      </c>
      <c r="I87" s="66">
        <v>0.2</v>
      </c>
      <c r="J87" s="651"/>
      <c r="K87" s="447" t="s">
        <v>598</v>
      </c>
      <c r="L87" s="372" t="s">
        <v>586</v>
      </c>
    </row>
    <row r="88" spans="1:12">
      <c r="A88" t="s">
        <v>875</v>
      </c>
      <c r="B88" t="s">
        <v>876</v>
      </c>
      <c r="C88" s="66">
        <v>66</v>
      </c>
      <c r="D88" s="66">
        <v>69</v>
      </c>
      <c r="E88" s="66">
        <v>78</v>
      </c>
      <c r="F88" s="66">
        <v>47</v>
      </c>
      <c r="G88" s="66">
        <v>39</v>
      </c>
      <c r="H88" s="66">
        <v>299</v>
      </c>
      <c r="I88" s="66">
        <v>59.8</v>
      </c>
      <c r="J88" s="651">
        <v>-0.40909090909090912</v>
      </c>
      <c r="K88" s="447" t="s">
        <v>598</v>
      </c>
      <c r="L88" s="372" t="s">
        <v>586</v>
      </c>
    </row>
    <row r="89" spans="1:12">
      <c r="A89" t="s">
        <v>1043</v>
      </c>
      <c r="B89" t="s">
        <v>337</v>
      </c>
      <c r="C89" s="66">
        <v>0</v>
      </c>
      <c r="D89" s="66">
        <v>0</v>
      </c>
      <c r="E89" s="66">
        <v>2</v>
      </c>
      <c r="F89" s="66">
        <v>16</v>
      </c>
      <c r="G89" s="66">
        <v>19</v>
      </c>
      <c r="H89" s="66">
        <v>37</v>
      </c>
      <c r="I89" s="66">
        <v>7.4</v>
      </c>
      <c r="J89" s="651"/>
      <c r="K89" s="447" t="s">
        <v>598</v>
      </c>
      <c r="L89" s="372" t="s">
        <v>586</v>
      </c>
    </row>
    <row r="90" spans="1:12">
      <c r="A90" t="s">
        <v>793</v>
      </c>
      <c r="B90" t="s">
        <v>338</v>
      </c>
      <c r="C90" s="66">
        <v>0</v>
      </c>
      <c r="D90" s="66">
        <v>0</v>
      </c>
      <c r="E90" s="66">
        <v>10</v>
      </c>
      <c r="F90" s="66">
        <v>45</v>
      </c>
      <c r="G90" s="66">
        <v>62</v>
      </c>
      <c r="H90" s="66">
        <v>117</v>
      </c>
      <c r="I90" s="66">
        <v>23.4</v>
      </c>
      <c r="J90" s="651"/>
      <c r="K90" s="447" t="s">
        <v>598</v>
      </c>
      <c r="L90" s="372" t="s">
        <v>586</v>
      </c>
    </row>
    <row r="91" spans="1:12">
      <c r="A91" t="s">
        <v>887</v>
      </c>
      <c r="B91" t="s">
        <v>888</v>
      </c>
      <c r="C91" s="66">
        <v>37</v>
      </c>
      <c r="D91" s="66">
        <v>30</v>
      </c>
      <c r="E91" s="66">
        <v>24</v>
      </c>
      <c r="F91" s="66">
        <v>16</v>
      </c>
      <c r="G91" s="66">
        <v>16</v>
      </c>
      <c r="H91" s="66">
        <v>123</v>
      </c>
      <c r="I91" s="66">
        <v>24.6</v>
      </c>
      <c r="J91" s="651">
        <v>-0.56756756756756754</v>
      </c>
      <c r="K91" s="447" t="s">
        <v>598</v>
      </c>
      <c r="L91" s="372" t="s">
        <v>586</v>
      </c>
    </row>
    <row r="92" spans="1:12">
      <c r="A92" t="s">
        <v>897</v>
      </c>
      <c r="B92" t="s">
        <v>348</v>
      </c>
      <c r="C92" s="66">
        <v>0</v>
      </c>
      <c r="D92" s="66">
        <v>2</v>
      </c>
      <c r="E92" s="66">
        <v>19</v>
      </c>
      <c r="F92" s="66">
        <v>58</v>
      </c>
      <c r="G92" s="66">
        <v>92</v>
      </c>
      <c r="H92" s="66">
        <v>171</v>
      </c>
      <c r="I92" s="66">
        <v>34.200000000000003</v>
      </c>
      <c r="J92" s="651"/>
      <c r="K92" s="447" t="s">
        <v>598</v>
      </c>
      <c r="L92" s="372" t="s">
        <v>586</v>
      </c>
    </row>
    <row r="93" spans="1:12">
      <c r="A93" t="s">
        <v>1121</v>
      </c>
      <c r="B93" t="s">
        <v>1122</v>
      </c>
      <c r="C93" s="66">
        <v>0</v>
      </c>
      <c r="D93" s="66">
        <v>0</v>
      </c>
      <c r="E93" s="66">
        <v>0</v>
      </c>
      <c r="F93" s="66">
        <v>4</v>
      </c>
      <c r="G93" s="66">
        <v>4</v>
      </c>
      <c r="H93" s="66">
        <v>8</v>
      </c>
      <c r="I93" s="66">
        <v>1.6</v>
      </c>
      <c r="J93" s="651"/>
      <c r="K93" s="447" t="s">
        <v>598</v>
      </c>
      <c r="L93" s="372" t="s">
        <v>586</v>
      </c>
    </row>
    <row r="94" spans="1:12">
      <c r="A94" t="s">
        <v>883</v>
      </c>
      <c r="B94" t="s">
        <v>884</v>
      </c>
      <c r="C94" s="66">
        <v>1</v>
      </c>
      <c r="D94" s="66">
        <v>16</v>
      </c>
      <c r="E94" s="66">
        <v>20</v>
      </c>
      <c r="F94" s="66">
        <v>31</v>
      </c>
      <c r="G94" s="66">
        <v>46</v>
      </c>
      <c r="H94" s="66">
        <v>114</v>
      </c>
      <c r="I94" s="66">
        <v>22.8</v>
      </c>
      <c r="J94" s="651">
        <v>45</v>
      </c>
      <c r="K94" s="447" t="s">
        <v>598</v>
      </c>
      <c r="L94" s="372" t="s">
        <v>586</v>
      </c>
    </row>
    <row r="95" spans="1:12">
      <c r="A95" t="s">
        <v>879</v>
      </c>
      <c r="B95" t="s">
        <v>1123</v>
      </c>
      <c r="C95" s="66">
        <v>25</v>
      </c>
      <c r="D95" s="66">
        <v>26</v>
      </c>
      <c r="E95" s="66">
        <v>24</v>
      </c>
      <c r="F95" s="66">
        <v>26</v>
      </c>
      <c r="G95" s="66">
        <v>16</v>
      </c>
      <c r="H95" s="66">
        <v>117</v>
      </c>
      <c r="I95" s="66">
        <v>23.4</v>
      </c>
      <c r="J95" s="651">
        <v>-0.36</v>
      </c>
      <c r="K95" s="447" t="s">
        <v>598</v>
      </c>
      <c r="L95" s="372" t="s">
        <v>586</v>
      </c>
    </row>
    <row r="96" spans="1:12">
      <c r="A96" t="s">
        <v>873</v>
      </c>
      <c r="B96" t="s">
        <v>1140</v>
      </c>
      <c r="C96" s="66">
        <v>9</v>
      </c>
      <c r="D96" s="66">
        <v>8</v>
      </c>
      <c r="E96" s="66">
        <v>10</v>
      </c>
      <c r="F96" s="66">
        <v>7</v>
      </c>
      <c r="G96" s="66">
        <v>9</v>
      </c>
      <c r="H96" s="66">
        <v>43</v>
      </c>
      <c r="I96" s="66">
        <v>8.6</v>
      </c>
      <c r="J96" s="651">
        <v>0</v>
      </c>
      <c r="K96" s="447" t="s">
        <v>598</v>
      </c>
      <c r="L96" s="372" t="s">
        <v>586</v>
      </c>
    </row>
    <row r="97" spans="1:12">
      <c r="A97" t="s">
        <v>616</v>
      </c>
      <c r="B97" t="s">
        <v>1204</v>
      </c>
      <c r="C97" s="66">
        <v>236</v>
      </c>
      <c r="D97" s="66">
        <v>232</v>
      </c>
      <c r="E97" s="66">
        <v>221</v>
      </c>
      <c r="F97" s="66">
        <v>190</v>
      </c>
      <c r="G97" s="66">
        <v>184</v>
      </c>
      <c r="H97" s="66">
        <v>1063</v>
      </c>
      <c r="I97" s="66">
        <v>212.6</v>
      </c>
      <c r="J97" s="651">
        <v>-0.22033898305084743</v>
      </c>
      <c r="K97" s="447" t="s">
        <v>598</v>
      </c>
      <c r="L97" s="372" t="s">
        <v>586</v>
      </c>
    </row>
    <row r="98" spans="1:12">
      <c r="A98" t="s">
        <v>868</v>
      </c>
      <c r="B98" t="s">
        <v>869</v>
      </c>
      <c r="C98" s="66">
        <v>46</v>
      </c>
      <c r="D98" s="66">
        <v>42</v>
      </c>
      <c r="E98" s="66">
        <v>24</v>
      </c>
      <c r="F98" s="66">
        <v>24</v>
      </c>
      <c r="G98" s="66">
        <v>35</v>
      </c>
      <c r="H98" s="66">
        <v>171</v>
      </c>
      <c r="I98" s="66">
        <v>34.200000000000003</v>
      </c>
      <c r="J98" s="651">
        <v>-0.2391304347826087</v>
      </c>
      <c r="K98" s="447" t="s">
        <v>598</v>
      </c>
      <c r="L98" s="372" t="s">
        <v>586</v>
      </c>
    </row>
    <row r="99" spans="1:12">
      <c r="A99" t="s">
        <v>620</v>
      </c>
      <c r="B99" t="s">
        <v>869</v>
      </c>
      <c r="C99" s="66">
        <v>61</v>
      </c>
      <c r="D99" s="66">
        <v>69</v>
      </c>
      <c r="E99" s="66">
        <v>54</v>
      </c>
      <c r="F99" s="66">
        <v>49</v>
      </c>
      <c r="G99" s="66">
        <v>53</v>
      </c>
      <c r="H99" s="66">
        <v>286</v>
      </c>
      <c r="I99" s="66">
        <v>57.2</v>
      </c>
      <c r="J99" s="651">
        <v>-0.13114754098360656</v>
      </c>
      <c r="K99" s="447" t="s">
        <v>598</v>
      </c>
      <c r="L99" s="372" t="s">
        <v>586</v>
      </c>
    </row>
    <row r="100" spans="1:12">
      <c r="A100" t="s">
        <v>1205</v>
      </c>
      <c r="B100" t="s">
        <v>1206</v>
      </c>
      <c r="C100" s="66">
        <v>1</v>
      </c>
      <c r="D100" s="66">
        <v>3</v>
      </c>
      <c r="E100" s="66">
        <v>2</v>
      </c>
      <c r="F100" s="66">
        <v>1</v>
      </c>
      <c r="G100" s="66">
        <v>1</v>
      </c>
      <c r="H100" s="66">
        <v>8</v>
      </c>
      <c r="I100" s="66">
        <v>1.6</v>
      </c>
      <c r="J100" s="651">
        <v>0</v>
      </c>
      <c r="K100" s="447" t="s">
        <v>598</v>
      </c>
      <c r="L100" s="372" t="s">
        <v>586</v>
      </c>
    </row>
    <row r="101" spans="1:12">
      <c r="A101" t="s">
        <v>1207</v>
      </c>
      <c r="B101" t="s">
        <v>1208</v>
      </c>
      <c r="C101" s="66">
        <v>28</v>
      </c>
      <c r="D101" s="66">
        <v>42</v>
      </c>
      <c r="E101" s="66">
        <v>36</v>
      </c>
      <c r="F101" s="66">
        <v>24</v>
      </c>
      <c r="G101" s="66">
        <v>21</v>
      </c>
      <c r="H101" s="66">
        <v>151</v>
      </c>
      <c r="I101" s="66">
        <v>30.2</v>
      </c>
      <c r="J101" s="651">
        <v>-0.25</v>
      </c>
      <c r="K101" s="447" t="s">
        <v>598</v>
      </c>
      <c r="L101" s="372" t="s">
        <v>586</v>
      </c>
    </row>
    <row r="102" spans="1:12">
      <c r="A102" t="s">
        <v>1209</v>
      </c>
      <c r="B102" t="s">
        <v>1210</v>
      </c>
      <c r="C102" s="66">
        <v>0</v>
      </c>
      <c r="D102" s="66">
        <v>0</v>
      </c>
      <c r="E102" s="66">
        <v>2</v>
      </c>
      <c r="F102" s="66">
        <v>6</v>
      </c>
      <c r="G102" s="66">
        <v>2</v>
      </c>
      <c r="H102" s="66">
        <v>10</v>
      </c>
      <c r="I102" s="66">
        <v>2</v>
      </c>
      <c r="J102" s="651"/>
      <c r="K102" s="447" t="s">
        <v>598</v>
      </c>
      <c r="L102" s="372" t="s">
        <v>586</v>
      </c>
    </row>
    <row r="103" spans="1:12">
      <c r="A103" t="s">
        <v>1211</v>
      </c>
      <c r="B103" t="s">
        <v>1212</v>
      </c>
      <c r="C103" s="66">
        <v>0</v>
      </c>
      <c r="D103" s="66">
        <v>0</v>
      </c>
      <c r="E103" s="66">
        <v>3</v>
      </c>
      <c r="F103" s="66">
        <v>10</v>
      </c>
      <c r="G103" s="66">
        <v>7</v>
      </c>
      <c r="H103" s="66">
        <v>20</v>
      </c>
      <c r="I103" s="66">
        <v>4</v>
      </c>
      <c r="J103" s="651"/>
      <c r="K103" s="447" t="s">
        <v>598</v>
      </c>
      <c r="L103" s="372" t="s">
        <v>586</v>
      </c>
    </row>
    <row r="104" spans="1:12">
      <c r="A104" t="s">
        <v>881</v>
      </c>
      <c r="B104" t="s">
        <v>882</v>
      </c>
      <c r="C104" s="66">
        <v>28</v>
      </c>
      <c r="D104" s="66">
        <v>27</v>
      </c>
      <c r="E104" s="66">
        <v>30</v>
      </c>
      <c r="F104" s="66">
        <v>37</v>
      </c>
      <c r="G104" s="66">
        <v>42</v>
      </c>
      <c r="H104" s="66">
        <v>164</v>
      </c>
      <c r="I104" s="66">
        <v>32.799999999999997</v>
      </c>
      <c r="J104" s="651">
        <v>0.5</v>
      </c>
      <c r="K104" s="447" t="s">
        <v>598</v>
      </c>
      <c r="L104" s="372" t="s">
        <v>586</v>
      </c>
    </row>
    <row r="105" spans="1:12">
      <c r="A105" t="s">
        <v>891</v>
      </c>
      <c r="B105" t="s">
        <v>1281</v>
      </c>
      <c r="C105" s="66">
        <v>23</v>
      </c>
      <c r="D105" s="66">
        <v>23</v>
      </c>
      <c r="E105" s="66">
        <v>29</v>
      </c>
      <c r="F105" s="66">
        <v>24</v>
      </c>
      <c r="G105" s="66">
        <v>17</v>
      </c>
      <c r="H105" s="66">
        <v>116</v>
      </c>
      <c r="I105" s="66">
        <v>23.2</v>
      </c>
      <c r="J105" s="651">
        <v>-0.2608695652173913</v>
      </c>
      <c r="K105" s="447" t="s">
        <v>598</v>
      </c>
      <c r="L105" s="372" t="s">
        <v>586</v>
      </c>
    </row>
    <row r="106" spans="1:12">
      <c r="A106" t="s">
        <v>1303</v>
      </c>
      <c r="B106" t="s">
        <v>1304</v>
      </c>
      <c r="C106" s="66">
        <v>3</v>
      </c>
      <c r="D106" s="66">
        <v>5</v>
      </c>
      <c r="E106" s="66">
        <v>3</v>
      </c>
      <c r="F106" s="66">
        <v>3</v>
      </c>
      <c r="G106" s="66">
        <v>2</v>
      </c>
      <c r="H106" s="66">
        <v>16</v>
      </c>
      <c r="I106" s="66">
        <v>3.2</v>
      </c>
      <c r="J106" s="651">
        <v>-0.33333333333333326</v>
      </c>
      <c r="K106" s="447" t="s">
        <v>598</v>
      </c>
      <c r="L106" s="372" t="s">
        <v>586</v>
      </c>
    </row>
    <row r="107" spans="1:12">
      <c r="A107" t="s">
        <v>1305</v>
      </c>
      <c r="B107" t="s">
        <v>867</v>
      </c>
      <c r="C107" s="66">
        <v>4</v>
      </c>
      <c r="D107" s="66">
        <v>2</v>
      </c>
      <c r="E107" s="66">
        <v>1</v>
      </c>
      <c r="F107" s="66">
        <v>0</v>
      </c>
      <c r="G107" s="66">
        <v>2</v>
      </c>
      <c r="H107" s="66">
        <v>9</v>
      </c>
      <c r="I107" s="66">
        <v>1.8</v>
      </c>
      <c r="J107" s="651">
        <v>-0.5</v>
      </c>
      <c r="K107" s="447" t="s">
        <v>598</v>
      </c>
      <c r="L107" s="372" t="s">
        <v>586</v>
      </c>
    </row>
    <row r="108" spans="1:12">
      <c r="A108" t="s">
        <v>866</v>
      </c>
      <c r="B108" t="s">
        <v>867</v>
      </c>
      <c r="C108" s="66">
        <v>95</v>
      </c>
      <c r="D108" s="66">
        <v>86</v>
      </c>
      <c r="E108" s="66">
        <v>102</v>
      </c>
      <c r="F108" s="66">
        <v>86</v>
      </c>
      <c r="G108" s="66">
        <v>75</v>
      </c>
      <c r="H108" s="66">
        <v>444</v>
      </c>
      <c r="I108" s="66">
        <v>88.8</v>
      </c>
      <c r="J108" s="651">
        <v>-0.21052631578947367</v>
      </c>
      <c r="K108" s="447" t="s">
        <v>598</v>
      </c>
      <c r="L108" s="372" t="s">
        <v>586</v>
      </c>
    </row>
    <row r="109" spans="1:12">
      <c r="A109" t="s">
        <v>1306</v>
      </c>
      <c r="B109" t="s">
        <v>1307</v>
      </c>
      <c r="C109" s="66">
        <v>0</v>
      </c>
      <c r="D109" s="66">
        <v>1</v>
      </c>
      <c r="E109" s="66">
        <v>1</v>
      </c>
      <c r="F109" s="66">
        <v>1</v>
      </c>
      <c r="G109" s="66">
        <v>1</v>
      </c>
      <c r="H109" s="66">
        <v>4</v>
      </c>
      <c r="I109" s="66">
        <v>0.8</v>
      </c>
      <c r="J109" s="651"/>
      <c r="K109" s="447" t="s">
        <v>598</v>
      </c>
      <c r="L109" s="372" t="s">
        <v>586</v>
      </c>
    </row>
    <row r="110" spans="1:12">
      <c r="A110" t="s">
        <v>1308</v>
      </c>
      <c r="B110" t="s">
        <v>1309</v>
      </c>
      <c r="C110" s="66">
        <v>13</v>
      </c>
      <c r="D110" s="66">
        <v>16</v>
      </c>
      <c r="E110" s="66">
        <v>19</v>
      </c>
      <c r="F110" s="66">
        <v>18</v>
      </c>
      <c r="G110" s="66">
        <v>18</v>
      </c>
      <c r="H110" s="66">
        <v>84</v>
      </c>
      <c r="I110" s="66">
        <v>16.8</v>
      </c>
      <c r="J110" s="651">
        <v>0.38461538461538469</v>
      </c>
      <c r="K110" s="447" t="s">
        <v>598</v>
      </c>
      <c r="L110" s="372" t="s">
        <v>586</v>
      </c>
    </row>
    <row r="111" spans="1:12">
      <c r="A111" t="s">
        <v>1310</v>
      </c>
      <c r="B111" t="s">
        <v>1311</v>
      </c>
      <c r="C111" s="66">
        <v>0</v>
      </c>
      <c r="D111" s="66">
        <v>0</v>
      </c>
      <c r="E111" s="66">
        <v>0</v>
      </c>
      <c r="F111" s="66">
        <v>2</v>
      </c>
      <c r="G111" s="66">
        <v>0</v>
      </c>
      <c r="H111" s="66">
        <v>2</v>
      </c>
      <c r="I111" s="66">
        <v>0.4</v>
      </c>
      <c r="J111" s="651"/>
      <c r="K111" s="447" t="s">
        <v>598</v>
      </c>
      <c r="L111" s="372" t="s">
        <v>586</v>
      </c>
    </row>
    <row r="112" spans="1:12">
      <c r="A112" t="s">
        <v>739</v>
      </c>
      <c r="B112" t="s">
        <v>740</v>
      </c>
      <c r="C112" s="66">
        <v>4</v>
      </c>
      <c r="D112" s="66">
        <v>11</v>
      </c>
      <c r="E112" s="66">
        <v>18</v>
      </c>
      <c r="F112" s="66">
        <v>17</v>
      </c>
      <c r="G112" s="66">
        <v>23</v>
      </c>
      <c r="H112" s="66">
        <v>73</v>
      </c>
      <c r="I112" s="66">
        <v>14.6</v>
      </c>
      <c r="J112" s="651">
        <v>4.75</v>
      </c>
      <c r="K112" s="447" t="s">
        <v>598</v>
      </c>
      <c r="L112" s="372" t="s">
        <v>586</v>
      </c>
    </row>
    <row r="113" spans="1:12">
      <c r="A113" t="s">
        <v>871</v>
      </c>
      <c r="B113" t="s">
        <v>872</v>
      </c>
      <c r="C113" s="66">
        <v>18</v>
      </c>
      <c r="D113" s="66">
        <v>10</v>
      </c>
      <c r="E113" s="66">
        <v>12</v>
      </c>
      <c r="F113" s="66">
        <v>11</v>
      </c>
      <c r="G113" s="66">
        <v>9</v>
      </c>
      <c r="H113" s="66">
        <v>60</v>
      </c>
      <c r="I113" s="66">
        <v>12</v>
      </c>
      <c r="J113" s="651">
        <v>-0.5</v>
      </c>
      <c r="K113" s="447" t="s">
        <v>598</v>
      </c>
      <c r="L113" s="372" t="s">
        <v>586</v>
      </c>
    </row>
    <row r="114" spans="1:12">
      <c r="A114" t="s">
        <v>1332</v>
      </c>
      <c r="B114" t="s">
        <v>1333</v>
      </c>
      <c r="C114" s="66">
        <v>0</v>
      </c>
      <c r="D114" s="66">
        <v>0</v>
      </c>
      <c r="E114" s="66">
        <v>1</v>
      </c>
      <c r="F114" s="66">
        <v>0</v>
      </c>
      <c r="G114" s="66">
        <v>0</v>
      </c>
      <c r="H114" s="66">
        <v>1</v>
      </c>
      <c r="I114" s="66">
        <v>0.2</v>
      </c>
      <c r="J114" s="651"/>
      <c r="K114" s="447" t="s">
        <v>598</v>
      </c>
      <c r="L114" s="372" t="s">
        <v>586</v>
      </c>
    </row>
    <row r="115" spans="1:12">
      <c r="A115" t="s">
        <v>893</v>
      </c>
      <c r="B115" t="s">
        <v>1334</v>
      </c>
      <c r="C115" s="66">
        <v>11</v>
      </c>
      <c r="D115" s="66">
        <v>6</v>
      </c>
      <c r="E115" s="66">
        <v>8</v>
      </c>
      <c r="F115" s="66">
        <v>8</v>
      </c>
      <c r="G115" s="66">
        <v>9</v>
      </c>
      <c r="H115" s="66">
        <v>42</v>
      </c>
      <c r="I115" s="66">
        <v>8.4</v>
      </c>
      <c r="J115" s="651">
        <v>-0.18181818181818182</v>
      </c>
      <c r="K115" s="447" t="s">
        <v>598</v>
      </c>
      <c r="L115" s="372" t="s">
        <v>586</v>
      </c>
    </row>
    <row r="116" spans="1:12">
      <c r="A116" t="s">
        <v>1343</v>
      </c>
      <c r="B116" t="s">
        <v>1344</v>
      </c>
      <c r="C116" s="66">
        <v>4</v>
      </c>
      <c r="D116" s="66">
        <v>3</v>
      </c>
      <c r="E116" s="66">
        <v>2</v>
      </c>
      <c r="F116" s="66">
        <v>3</v>
      </c>
      <c r="G116" s="66">
        <v>2</v>
      </c>
      <c r="H116" s="66">
        <v>14</v>
      </c>
      <c r="I116" s="66">
        <v>2.8</v>
      </c>
      <c r="J116" s="651">
        <v>-0.5</v>
      </c>
      <c r="K116" s="447" t="s">
        <v>598</v>
      </c>
      <c r="L116" s="372" t="s">
        <v>586</v>
      </c>
    </row>
    <row r="117" spans="1:12">
      <c r="A117" t="s">
        <v>629</v>
      </c>
      <c r="B117" t="s">
        <v>1345</v>
      </c>
      <c r="C117" s="66">
        <v>3</v>
      </c>
      <c r="D117" s="66">
        <v>3</v>
      </c>
      <c r="E117" s="66">
        <v>1</v>
      </c>
      <c r="F117" s="66">
        <v>0</v>
      </c>
      <c r="G117" s="66">
        <v>0</v>
      </c>
      <c r="H117" s="66">
        <v>7</v>
      </c>
      <c r="I117" s="66">
        <v>1.4</v>
      </c>
      <c r="J117" s="651">
        <v>-1</v>
      </c>
      <c r="K117" s="447" t="s">
        <v>598</v>
      </c>
      <c r="L117" s="372" t="s">
        <v>586</v>
      </c>
    </row>
    <row r="118" spans="1:12">
      <c r="A118" t="s">
        <v>1346</v>
      </c>
      <c r="B118" t="s">
        <v>1347</v>
      </c>
      <c r="C118" s="66">
        <v>8</v>
      </c>
      <c r="D118" s="66">
        <v>3</v>
      </c>
      <c r="E118" s="66">
        <v>2</v>
      </c>
      <c r="F118" s="66">
        <v>3</v>
      </c>
      <c r="G118" s="66">
        <v>1</v>
      </c>
      <c r="H118" s="66">
        <v>17</v>
      </c>
      <c r="I118" s="66">
        <v>3.4</v>
      </c>
      <c r="J118" s="651">
        <v>-0.875</v>
      </c>
      <c r="K118" s="447" t="s">
        <v>598</v>
      </c>
      <c r="L118" s="372" t="s">
        <v>586</v>
      </c>
    </row>
    <row r="119" spans="1:12">
      <c r="A119" t="s">
        <v>1348</v>
      </c>
      <c r="B119" t="s">
        <v>1349</v>
      </c>
      <c r="C119" s="66">
        <v>1</v>
      </c>
      <c r="D119" s="66">
        <v>0</v>
      </c>
      <c r="E119" s="66">
        <v>0</v>
      </c>
      <c r="F119" s="66">
        <v>0</v>
      </c>
      <c r="G119" s="66">
        <v>0</v>
      </c>
      <c r="H119" s="66">
        <v>1</v>
      </c>
      <c r="I119" s="66">
        <v>0.2</v>
      </c>
      <c r="J119" s="651">
        <v>-1</v>
      </c>
      <c r="K119" s="447" t="s">
        <v>598</v>
      </c>
      <c r="L119" s="372" t="s">
        <v>586</v>
      </c>
    </row>
    <row r="120" spans="1:12">
      <c r="A120" t="s">
        <v>1350</v>
      </c>
      <c r="B120" t="s">
        <v>1351</v>
      </c>
      <c r="C120" s="66">
        <v>1</v>
      </c>
      <c r="D120" s="66">
        <v>1</v>
      </c>
      <c r="E120" s="66">
        <v>2</v>
      </c>
      <c r="F120" s="66">
        <v>2</v>
      </c>
      <c r="G120" s="66">
        <v>1</v>
      </c>
      <c r="H120" s="66">
        <v>7</v>
      </c>
      <c r="I120" s="66">
        <v>1.4</v>
      </c>
      <c r="J120" s="651">
        <v>0</v>
      </c>
      <c r="K120" s="447" t="s">
        <v>598</v>
      </c>
      <c r="L120" s="372" t="s">
        <v>586</v>
      </c>
    </row>
    <row r="121" spans="1:12">
      <c r="A121" t="s">
        <v>1352</v>
      </c>
      <c r="B121" t="s">
        <v>1353</v>
      </c>
      <c r="C121" s="66">
        <v>2</v>
      </c>
      <c r="D121" s="66">
        <v>1</v>
      </c>
      <c r="E121" s="66">
        <v>0</v>
      </c>
      <c r="F121" s="66">
        <v>0</v>
      </c>
      <c r="G121" s="66">
        <v>0</v>
      </c>
      <c r="H121" s="66">
        <v>3</v>
      </c>
      <c r="I121" s="66">
        <v>0.6</v>
      </c>
      <c r="J121" s="651">
        <v>-1</v>
      </c>
      <c r="K121" s="447" t="s">
        <v>598</v>
      </c>
      <c r="L121" s="372" t="s">
        <v>586</v>
      </c>
    </row>
    <row r="122" spans="1:12">
      <c r="A122" t="s">
        <v>603</v>
      </c>
      <c r="B122" t="s">
        <v>870</v>
      </c>
      <c r="C122" s="66">
        <v>83</v>
      </c>
      <c r="D122" s="66">
        <v>80</v>
      </c>
      <c r="E122" s="66">
        <v>52</v>
      </c>
      <c r="F122" s="66">
        <v>38</v>
      </c>
      <c r="G122" s="66">
        <v>23</v>
      </c>
      <c r="H122" s="66">
        <v>276</v>
      </c>
      <c r="I122" s="66">
        <v>55.2</v>
      </c>
      <c r="J122" s="651">
        <v>-0.72289156626506024</v>
      </c>
      <c r="K122" s="447" t="s">
        <v>598</v>
      </c>
      <c r="L122" s="372" t="s">
        <v>586</v>
      </c>
    </row>
    <row r="123" spans="1:12">
      <c r="A123" t="s">
        <v>864</v>
      </c>
      <c r="B123" t="s">
        <v>870</v>
      </c>
      <c r="C123" s="66">
        <v>79</v>
      </c>
      <c r="D123" s="66">
        <v>100</v>
      </c>
      <c r="E123" s="66">
        <v>138</v>
      </c>
      <c r="F123" s="66">
        <v>143</v>
      </c>
      <c r="G123" s="66">
        <v>129</v>
      </c>
      <c r="H123" s="66">
        <v>589</v>
      </c>
      <c r="I123" s="66">
        <v>117.8</v>
      </c>
      <c r="J123" s="651">
        <v>0.63291139240506333</v>
      </c>
      <c r="K123" s="447" t="s">
        <v>598</v>
      </c>
      <c r="L123" s="372" t="s">
        <v>586</v>
      </c>
    </row>
    <row r="124" spans="1:12">
      <c r="A124" t="s">
        <v>898</v>
      </c>
      <c r="B124" t="s">
        <v>899</v>
      </c>
      <c r="C124" s="66">
        <v>43</v>
      </c>
      <c r="D124" s="66">
        <v>26</v>
      </c>
      <c r="E124" s="66">
        <v>14</v>
      </c>
      <c r="F124" s="66">
        <v>11</v>
      </c>
      <c r="G124" s="66">
        <v>4</v>
      </c>
      <c r="H124" s="66">
        <v>98</v>
      </c>
      <c r="I124" s="66">
        <v>19.600000000000001</v>
      </c>
      <c r="J124" s="651">
        <v>-0.90697674418604646</v>
      </c>
      <c r="K124" s="447" t="s">
        <v>598</v>
      </c>
      <c r="L124" s="372" t="s">
        <v>586</v>
      </c>
    </row>
    <row r="125" spans="1:12">
      <c r="A125" t="s">
        <v>1354</v>
      </c>
      <c r="B125" t="s">
        <v>899</v>
      </c>
      <c r="C125" s="66">
        <v>19</v>
      </c>
      <c r="D125" s="66">
        <v>12</v>
      </c>
      <c r="E125" s="66">
        <v>5</v>
      </c>
      <c r="F125" s="66">
        <v>5</v>
      </c>
      <c r="G125" s="66">
        <v>4</v>
      </c>
      <c r="H125" s="66">
        <v>45</v>
      </c>
      <c r="I125" s="66">
        <v>9</v>
      </c>
      <c r="J125" s="651">
        <v>-0.78947368421052633</v>
      </c>
      <c r="K125" s="447" t="s">
        <v>598</v>
      </c>
      <c r="L125" s="372" t="s">
        <v>586</v>
      </c>
    </row>
    <row r="126" spans="1:12">
      <c r="A126" t="s">
        <v>895</v>
      </c>
      <c r="B126" t="s">
        <v>1355</v>
      </c>
      <c r="C126" s="66">
        <v>17</v>
      </c>
      <c r="D126" s="66">
        <v>16</v>
      </c>
      <c r="E126" s="66">
        <v>13</v>
      </c>
      <c r="F126" s="66">
        <v>11</v>
      </c>
      <c r="G126" s="66">
        <v>3</v>
      </c>
      <c r="H126" s="66">
        <v>60</v>
      </c>
      <c r="I126" s="66">
        <v>12</v>
      </c>
      <c r="J126" s="651">
        <v>-0.82352941176470584</v>
      </c>
      <c r="K126" s="447" t="s">
        <v>598</v>
      </c>
      <c r="L126" s="372" t="s">
        <v>586</v>
      </c>
    </row>
    <row r="127" spans="1:12">
      <c r="A127" t="s">
        <v>1368</v>
      </c>
      <c r="B127" t="s">
        <v>1369</v>
      </c>
      <c r="C127" s="66">
        <v>1</v>
      </c>
      <c r="D127" s="66">
        <v>1</v>
      </c>
      <c r="E127" s="66">
        <v>1</v>
      </c>
      <c r="F127" s="66">
        <v>1</v>
      </c>
      <c r="G127" s="66">
        <v>1</v>
      </c>
      <c r="H127" s="66">
        <v>5</v>
      </c>
      <c r="I127" s="66">
        <v>1</v>
      </c>
      <c r="J127" s="651">
        <v>0</v>
      </c>
      <c r="K127" s="447" t="s">
        <v>598</v>
      </c>
      <c r="L127" s="372" t="s">
        <v>586</v>
      </c>
    </row>
    <row r="128" spans="1:12">
      <c r="A128" t="s">
        <v>877</v>
      </c>
      <c r="B128" t="s">
        <v>1370</v>
      </c>
      <c r="C128" s="66">
        <v>28</v>
      </c>
      <c r="D128" s="66">
        <v>27</v>
      </c>
      <c r="E128" s="66">
        <v>33</v>
      </c>
      <c r="F128" s="66">
        <v>32</v>
      </c>
      <c r="G128" s="66">
        <v>20</v>
      </c>
      <c r="H128" s="66">
        <v>140</v>
      </c>
      <c r="I128" s="66">
        <v>28</v>
      </c>
      <c r="J128" s="651">
        <v>-0.2857142857142857</v>
      </c>
      <c r="K128" s="447" t="s">
        <v>598</v>
      </c>
      <c r="L128" s="372" t="s">
        <v>586</v>
      </c>
    </row>
    <row r="129" spans="1:12">
      <c r="A129" t="s">
        <v>1373</v>
      </c>
      <c r="B129" t="s">
        <v>1374</v>
      </c>
      <c r="C129" s="66">
        <v>0</v>
      </c>
      <c r="D129" s="66">
        <v>0</v>
      </c>
      <c r="E129" s="66">
        <v>0</v>
      </c>
      <c r="F129" s="66">
        <v>0</v>
      </c>
      <c r="G129" s="66">
        <v>2</v>
      </c>
      <c r="H129" s="66">
        <v>2</v>
      </c>
      <c r="I129" s="66">
        <v>0.4</v>
      </c>
      <c r="J129" s="651"/>
      <c r="K129" s="447" t="s">
        <v>598</v>
      </c>
      <c r="L129" s="372" t="s">
        <v>586</v>
      </c>
    </row>
    <row r="130" spans="1:12">
      <c r="A130" t="s">
        <v>1375</v>
      </c>
      <c r="B130" t="s">
        <v>1376</v>
      </c>
      <c r="C130" s="66">
        <v>0</v>
      </c>
      <c r="D130" s="66">
        <v>1</v>
      </c>
      <c r="E130" s="66">
        <v>0</v>
      </c>
      <c r="F130" s="66">
        <v>0</v>
      </c>
      <c r="G130" s="66">
        <v>0</v>
      </c>
      <c r="H130" s="66">
        <v>1</v>
      </c>
      <c r="I130" s="66">
        <v>0.2</v>
      </c>
      <c r="J130" s="651"/>
      <c r="K130" s="447" t="s">
        <v>598</v>
      </c>
      <c r="L130" s="372" t="s">
        <v>586</v>
      </c>
    </row>
    <row r="131" spans="1:12">
      <c r="A131" t="s">
        <v>612</v>
      </c>
      <c r="B131" t="s">
        <v>1386</v>
      </c>
      <c r="C131" s="66">
        <v>20</v>
      </c>
      <c r="D131" s="66">
        <v>21</v>
      </c>
      <c r="E131" s="66">
        <v>14</v>
      </c>
      <c r="F131" s="66">
        <v>15</v>
      </c>
      <c r="G131" s="66">
        <v>8</v>
      </c>
      <c r="H131" s="66">
        <v>78</v>
      </c>
      <c r="I131" s="66">
        <v>15.6</v>
      </c>
      <c r="J131" s="651">
        <v>-0.6</v>
      </c>
      <c r="K131" s="447" t="s">
        <v>598</v>
      </c>
      <c r="L131" s="372" t="s">
        <v>586</v>
      </c>
    </row>
    <row r="132" spans="1:12">
      <c r="A132" t="s">
        <v>614</v>
      </c>
      <c r="B132" t="s">
        <v>1387</v>
      </c>
      <c r="C132" s="66">
        <v>12</v>
      </c>
      <c r="D132" s="66">
        <v>13</v>
      </c>
      <c r="E132" s="66">
        <v>10</v>
      </c>
      <c r="F132" s="66">
        <v>9</v>
      </c>
      <c r="G132" s="66">
        <v>10</v>
      </c>
      <c r="H132" s="66">
        <v>54</v>
      </c>
      <c r="I132" s="66">
        <v>10.8</v>
      </c>
      <c r="J132" s="651">
        <v>-0.16666666666666663</v>
      </c>
      <c r="K132" s="447" t="s">
        <v>598</v>
      </c>
      <c r="L132" s="372" t="s">
        <v>586</v>
      </c>
    </row>
    <row r="133" spans="1:12">
      <c r="A133" t="s">
        <v>1388</v>
      </c>
      <c r="B133" t="s">
        <v>1389</v>
      </c>
      <c r="C133" s="66">
        <v>8</v>
      </c>
      <c r="D133" s="66">
        <v>9</v>
      </c>
      <c r="E133" s="66">
        <v>8</v>
      </c>
      <c r="F133" s="66">
        <v>9</v>
      </c>
      <c r="G133" s="66">
        <v>4</v>
      </c>
      <c r="H133" s="66">
        <v>38</v>
      </c>
      <c r="I133" s="66">
        <v>7.6</v>
      </c>
      <c r="J133" s="651">
        <v>-0.5</v>
      </c>
      <c r="K133" s="447" t="s">
        <v>598</v>
      </c>
      <c r="L133" s="372" t="s">
        <v>586</v>
      </c>
    </row>
    <row r="134" spans="1:12">
      <c r="A134" t="s">
        <v>677</v>
      </c>
      <c r="B134" t="s">
        <v>932</v>
      </c>
      <c r="C134" s="66">
        <v>108</v>
      </c>
      <c r="D134" s="66">
        <v>123</v>
      </c>
      <c r="E134" s="66">
        <v>116</v>
      </c>
      <c r="F134" s="66">
        <v>136</v>
      </c>
      <c r="G134" s="66">
        <v>119</v>
      </c>
      <c r="H134" s="66">
        <v>602</v>
      </c>
      <c r="I134" s="66">
        <v>120.4</v>
      </c>
      <c r="J134" s="651">
        <v>0.10185185185185185</v>
      </c>
      <c r="K134" s="447" t="s">
        <v>674</v>
      </c>
      <c r="L134" s="372" t="s">
        <v>673</v>
      </c>
    </row>
    <row r="135" spans="1:12">
      <c r="A135" t="s">
        <v>927</v>
      </c>
      <c r="B135" t="s">
        <v>928</v>
      </c>
      <c r="C135" s="66">
        <v>0</v>
      </c>
      <c r="D135" s="66">
        <v>0</v>
      </c>
      <c r="E135" s="66">
        <v>0</v>
      </c>
      <c r="F135" s="66">
        <v>0</v>
      </c>
      <c r="G135" s="66">
        <v>377</v>
      </c>
      <c r="H135" s="66">
        <v>377</v>
      </c>
      <c r="I135" s="66">
        <v>75.400000000000006</v>
      </c>
      <c r="J135" s="651"/>
      <c r="K135" s="447" t="s">
        <v>674</v>
      </c>
      <c r="L135" s="372" t="s">
        <v>673</v>
      </c>
    </row>
    <row r="136" spans="1:12">
      <c r="A136" t="s">
        <v>676</v>
      </c>
      <c r="B136" t="s">
        <v>929</v>
      </c>
      <c r="C136" s="66">
        <v>336</v>
      </c>
      <c r="D136" s="66">
        <v>378</v>
      </c>
      <c r="E136" s="66">
        <v>403</v>
      </c>
      <c r="F136" s="66">
        <v>394</v>
      </c>
      <c r="G136" s="66">
        <v>357</v>
      </c>
      <c r="H136" s="66">
        <v>1868</v>
      </c>
      <c r="I136" s="66">
        <v>373.6</v>
      </c>
      <c r="J136" s="651">
        <v>6.25E-2</v>
      </c>
      <c r="K136" s="447" t="s">
        <v>674</v>
      </c>
      <c r="L136" s="372" t="s">
        <v>673</v>
      </c>
    </row>
    <row r="137" spans="1:12">
      <c r="A137" t="s">
        <v>678</v>
      </c>
      <c r="B137" t="s">
        <v>925</v>
      </c>
      <c r="C137" s="66">
        <v>1146</v>
      </c>
      <c r="D137" s="66">
        <v>1205</v>
      </c>
      <c r="E137" s="66">
        <v>1176</v>
      </c>
      <c r="F137" s="66">
        <v>1202</v>
      </c>
      <c r="G137" s="66">
        <v>813</v>
      </c>
      <c r="H137" s="66">
        <v>5542</v>
      </c>
      <c r="I137" s="66">
        <v>1108.4000000000001</v>
      </c>
      <c r="J137" s="651">
        <v>-0.29057591623036649</v>
      </c>
      <c r="K137" s="447" t="s">
        <v>674</v>
      </c>
      <c r="L137" s="372" t="s">
        <v>673</v>
      </c>
    </row>
    <row r="138" spans="1:12">
      <c r="A138" t="s">
        <v>1037</v>
      </c>
      <c r="B138" t="s">
        <v>1038</v>
      </c>
      <c r="C138" s="66">
        <v>0</v>
      </c>
      <c r="D138" s="66">
        <v>0</v>
      </c>
      <c r="E138" s="66">
        <v>0</v>
      </c>
      <c r="F138" s="66">
        <v>0</v>
      </c>
      <c r="G138" s="66">
        <v>1</v>
      </c>
      <c r="H138" s="66">
        <v>1</v>
      </c>
      <c r="I138" s="66">
        <v>0.2</v>
      </c>
      <c r="J138" s="651"/>
      <c r="K138" s="447" t="s">
        <v>674</v>
      </c>
      <c r="L138" s="372" t="s">
        <v>673</v>
      </c>
    </row>
    <row r="139" spans="1:12">
      <c r="A139" t="s">
        <v>938</v>
      </c>
      <c r="B139" t="s">
        <v>1041</v>
      </c>
      <c r="C139" s="66">
        <v>5</v>
      </c>
      <c r="D139" s="66">
        <v>5</v>
      </c>
      <c r="E139" s="66">
        <v>8</v>
      </c>
      <c r="F139" s="66">
        <v>7</v>
      </c>
      <c r="G139" s="66">
        <v>8</v>
      </c>
      <c r="H139" s="66">
        <v>33</v>
      </c>
      <c r="I139" s="66">
        <v>6.6</v>
      </c>
      <c r="J139" s="651">
        <v>0.6</v>
      </c>
      <c r="K139" s="447" t="s">
        <v>674</v>
      </c>
      <c r="L139" s="372" t="s">
        <v>673</v>
      </c>
    </row>
    <row r="140" spans="1:12">
      <c r="A140" t="s">
        <v>930</v>
      </c>
      <c r="B140" t="s">
        <v>931</v>
      </c>
      <c r="C140" s="66">
        <v>148</v>
      </c>
      <c r="D140" s="66">
        <v>147</v>
      </c>
      <c r="E140" s="66">
        <v>170</v>
      </c>
      <c r="F140" s="66">
        <v>159</v>
      </c>
      <c r="G140" s="66">
        <v>145</v>
      </c>
      <c r="H140" s="66">
        <v>769</v>
      </c>
      <c r="I140" s="66">
        <v>153.80000000000001</v>
      </c>
      <c r="J140" s="651">
        <v>-2.0270270270270271E-2</v>
      </c>
      <c r="K140" s="447" t="s">
        <v>674</v>
      </c>
      <c r="L140" s="372" t="s">
        <v>673</v>
      </c>
    </row>
    <row r="141" spans="1:12">
      <c r="A141" t="s">
        <v>933</v>
      </c>
      <c r="B141" t="s">
        <v>1042</v>
      </c>
      <c r="C141" s="66">
        <v>29</v>
      </c>
      <c r="D141" s="66">
        <v>34</v>
      </c>
      <c r="E141" s="66">
        <v>39</v>
      </c>
      <c r="F141" s="66">
        <v>29</v>
      </c>
      <c r="G141" s="66">
        <v>25</v>
      </c>
      <c r="H141" s="66">
        <v>156</v>
      </c>
      <c r="I141" s="66">
        <v>31.2</v>
      </c>
      <c r="J141" s="651">
        <v>-0.13793103448275862</v>
      </c>
      <c r="K141" s="447" t="s">
        <v>674</v>
      </c>
      <c r="L141" s="372" t="s">
        <v>673</v>
      </c>
    </row>
    <row r="142" spans="1:12">
      <c r="A142" t="s">
        <v>1024</v>
      </c>
      <c r="B142" t="s">
        <v>1025</v>
      </c>
      <c r="C142" s="66">
        <v>1</v>
      </c>
      <c r="D142" s="66">
        <v>1</v>
      </c>
      <c r="E142" s="66">
        <v>1</v>
      </c>
      <c r="F142" s="66">
        <v>0</v>
      </c>
      <c r="G142" s="66">
        <v>1</v>
      </c>
      <c r="H142" s="66">
        <v>4</v>
      </c>
      <c r="I142" s="66">
        <v>0.8</v>
      </c>
      <c r="J142" s="651">
        <v>0</v>
      </c>
      <c r="K142" s="447" t="s">
        <v>1026</v>
      </c>
      <c r="L142" s="372" t="s">
        <v>673</v>
      </c>
    </row>
    <row r="143" spans="1:12">
      <c r="A143" t="s">
        <v>679</v>
      </c>
      <c r="B143" t="s">
        <v>926</v>
      </c>
      <c r="C143" s="66">
        <v>91</v>
      </c>
      <c r="D143" s="66">
        <v>101</v>
      </c>
      <c r="E143" s="66">
        <v>139</v>
      </c>
      <c r="F143" s="66">
        <v>133</v>
      </c>
      <c r="G143" s="66">
        <v>144</v>
      </c>
      <c r="H143" s="66">
        <v>608</v>
      </c>
      <c r="I143" s="66">
        <v>121.6</v>
      </c>
      <c r="J143" s="651">
        <v>0.58241758241758246</v>
      </c>
      <c r="K143" s="447" t="s">
        <v>1026</v>
      </c>
      <c r="L143" s="372" t="s">
        <v>673</v>
      </c>
    </row>
    <row r="144" spans="1:12">
      <c r="A144" t="s">
        <v>1105</v>
      </c>
      <c r="B144" t="s">
        <v>1106</v>
      </c>
      <c r="C144" s="66">
        <v>0</v>
      </c>
      <c r="D144" s="66">
        <v>0</v>
      </c>
      <c r="E144" s="66">
        <v>0</v>
      </c>
      <c r="F144" s="66">
        <v>0</v>
      </c>
      <c r="G144" s="66">
        <v>7</v>
      </c>
      <c r="H144" s="66">
        <v>7</v>
      </c>
      <c r="I144" s="66">
        <v>1.4</v>
      </c>
      <c r="J144" s="651"/>
      <c r="K144" s="447" t="s">
        <v>1026</v>
      </c>
      <c r="L144" s="372" t="s">
        <v>673</v>
      </c>
    </row>
    <row r="145" spans="1:12">
      <c r="A145" t="s">
        <v>1183</v>
      </c>
      <c r="B145" t="s">
        <v>1184</v>
      </c>
      <c r="C145" s="66">
        <v>0</v>
      </c>
      <c r="D145" s="66">
        <v>1</v>
      </c>
      <c r="E145" s="66">
        <v>3</v>
      </c>
      <c r="F145" s="66">
        <v>1</v>
      </c>
      <c r="G145" s="66">
        <v>2</v>
      </c>
      <c r="H145" s="66">
        <v>7</v>
      </c>
      <c r="I145" s="66">
        <v>1.4</v>
      </c>
      <c r="J145" s="651"/>
      <c r="K145" s="447" t="s">
        <v>1026</v>
      </c>
      <c r="L145" s="372" t="s">
        <v>673</v>
      </c>
    </row>
    <row r="146" spans="1:12">
      <c r="A146" t="s">
        <v>995</v>
      </c>
      <c r="B146" t="s">
        <v>996</v>
      </c>
      <c r="C146" s="66">
        <v>2</v>
      </c>
      <c r="D146" s="66">
        <v>0</v>
      </c>
      <c r="E146" s="66">
        <v>0</v>
      </c>
      <c r="F146" s="66">
        <v>0</v>
      </c>
      <c r="G146" s="66">
        <v>0</v>
      </c>
      <c r="H146" s="66">
        <v>2</v>
      </c>
      <c r="I146" s="66">
        <v>0.4</v>
      </c>
      <c r="J146" s="651">
        <v>-1</v>
      </c>
      <c r="K146" s="447" t="s">
        <v>631</v>
      </c>
      <c r="L146" s="372" t="s">
        <v>586</v>
      </c>
    </row>
    <row r="147" spans="1:12">
      <c r="A147" t="s">
        <v>913</v>
      </c>
      <c r="B147" t="s">
        <v>914</v>
      </c>
      <c r="C147" s="66">
        <v>488</v>
      </c>
      <c r="D147" s="66">
        <v>489</v>
      </c>
      <c r="E147" s="66">
        <v>422</v>
      </c>
      <c r="F147" s="66">
        <v>200</v>
      </c>
      <c r="G147" s="66">
        <v>99</v>
      </c>
      <c r="H147" s="66">
        <v>1698</v>
      </c>
      <c r="I147" s="66">
        <v>339.6</v>
      </c>
      <c r="J147" s="651">
        <v>-0.79713114754098358</v>
      </c>
      <c r="K147" s="447" t="s">
        <v>631</v>
      </c>
      <c r="L147" s="372" t="s">
        <v>586</v>
      </c>
    </row>
    <row r="148" spans="1:12">
      <c r="A148" t="s">
        <v>907</v>
      </c>
      <c r="B148" t="s">
        <v>908</v>
      </c>
      <c r="C148" s="66">
        <v>149</v>
      </c>
      <c r="D148" s="66">
        <v>156</v>
      </c>
      <c r="E148" s="66">
        <v>176</v>
      </c>
      <c r="F148" s="66">
        <v>229</v>
      </c>
      <c r="G148" s="66">
        <v>205</v>
      </c>
      <c r="H148" s="66">
        <v>915</v>
      </c>
      <c r="I148" s="66">
        <v>183</v>
      </c>
      <c r="J148" s="651">
        <v>0.37583892617449666</v>
      </c>
      <c r="K148" s="447" t="s">
        <v>631</v>
      </c>
      <c r="L148" s="372" t="s">
        <v>586</v>
      </c>
    </row>
    <row r="149" spans="1:12">
      <c r="A149" t="s">
        <v>999</v>
      </c>
      <c r="B149" t="s">
        <v>1000</v>
      </c>
      <c r="C149" s="66">
        <v>2</v>
      </c>
      <c r="D149" s="66">
        <v>0</v>
      </c>
      <c r="E149" s="66">
        <v>1</v>
      </c>
      <c r="F149" s="66">
        <v>1</v>
      </c>
      <c r="G149" s="66">
        <v>1</v>
      </c>
      <c r="H149" s="66">
        <v>5</v>
      </c>
      <c r="I149" s="66">
        <v>1</v>
      </c>
      <c r="J149" s="651">
        <v>-0.5</v>
      </c>
      <c r="K149" s="447" t="s">
        <v>631</v>
      </c>
      <c r="L149" s="372" t="s">
        <v>586</v>
      </c>
    </row>
    <row r="150" spans="1:12">
      <c r="A150" t="s">
        <v>634</v>
      </c>
      <c r="B150" t="s">
        <v>900</v>
      </c>
      <c r="C150" s="66">
        <v>2796</v>
      </c>
      <c r="D150" s="66">
        <v>2930</v>
      </c>
      <c r="E150" s="66">
        <v>3080</v>
      </c>
      <c r="F150" s="66">
        <v>3233</v>
      </c>
      <c r="G150" s="66">
        <v>3199</v>
      </c>
      <c r="H150" s="66">
        <v>15238</v>
      </c>
      <c r="I150" s="66">
        <v>3047.6</v>
      </c>
      <c r="J150" s="651">
        <v>0.14413447782546496</v>
      </c>
      <c r="K150" s="447" t="s">
        <v>631</v>
      </c>
      <c r="L150" s="372" t="s">
        <v>586</v>
      </c>
    </row>
    <row r="151" spans="1:12">
      <c r="A151" t="s">
        <v>1073</v>
      </c>
      <c r="B151" t="s">
        <v>1074</v>
      </c>
      <c r="C151" s="66">
        <v>0</v>
      </c>
      <c r="D151" s="66">
        <v>0</v>
      </c>
      <c r="E151" s="66">
        <v>0</v>
      </c>
      <c r="F151" s="66">
        <v>1</v>
      </c>
      <c r="G151" s="66">
        <v>1</v>
      </c>
      <c r="H151" s="66">
        <v>2</v>
      </c>
      <c r="I151" s="66">
        <v>0.4</v>
      </c>
      <c r="J151" s="651"/>
      <c r="K151" s="447" t="s">
        <v>631</v>
      </c>
      <c r="L151" s="372" t="s">
        <v>586</v>
      </c>
    </row>
    <row r="152" spans="1:12">
      <c r="A152" t="s">
        <v>645</v>
      </c>
      <c r="B152" t="s">
        <v>1075</v>
      </c>
      <c r="C152" s="66">
        <v>128</v>
      </c>
      <c r="D152" s="66">
        <v>140</v>
      </c>
      <c r="E152" s="66">
        <v>136</v>
      </c>
      <c r="F152" s="66">
        <v>133</v>
      </c>
      <c r="G152" s="66">
        <v>103</v>
      </c>
      <c r="H152" s="66">
        <v>640</v>
      </c>
      <c r="I152" s="66">
        <v>128</v>
      </c>
      <c r="J152" s="651">
        <v>-0.1953125</v>
      </c>
      <c r="K152" s="447" t="s">
        <v>631</v>
      </c>
      <c r="L152" s="372" t="s">
        <v>586</v>
      </c>
    </row>
    <row r="153" spans="1:12">
      <c r="A153" t="s">
        <v>1076</v>
      </c>
      <c r="B153" t="s">
        <v>1077</v>
      </c>
      <c r="C153" s="66">
        <v>5</v>
      </c>
      <c r="D153" s="66">
        <v>2</v>
      </c>
      <c r="E153" s="66">
        <v>2</v>
      </c>
      <c r="F153" s="66">
        <v>0</v>
      </c>
      <c r="G153" s="66">
        <v>0</v>
      </c>
      <c r="H153" s="66">
        <v>9</v>
      </c>
      <c r="I153" s="66">
        <v>1.8</v>
      </c>
      <c r="J153" s="651">
        <v>-1</v>
      </c>
      <c r="K153" s="447" t="s">
        <v>631</v>
      </c>
      <c r="L153" s="372" t="s">
        <v>586</v>
      </c>
    </row>
    <row r="154" spans="1:12">
      <c r="A154" t="s">
        <v>1078</v>
      </c>
      <c r="B154" t="s">
        <v>1079</v>
      </c>
      <c r="C154" s="66">
        <v>1</v>
      </c>
      <c r="D154" s="66">
        <v>1</v>
      </c>
      <c r="E154" s="66">
        <v>0</v>
      </c>
      <c r="F154" s="66">
        <v>0</v>
      </c>
      <c r="G154" s="66">
        <v>0</v>
      </c>
      <c r="H154" s="66">
        <v>2</v>
      </c>
      <c r="I154" s="66">
        <v>0.4</v>
      </c>
      <c r="J154" s="651">
        <v>-1</v>
      </c>
      <c r="K154" s="447" t="s">
        <v>631</v>
      </c>
      <c r="L154" s="372" t="s">
        <v>586</v>
      </c>
    </row>
    <row r="155" spans="1:12">
      <c r="A155" t="s">
        <v>1080</v>
      </c>
      <c r="B155" t="s">
        <v>1081</v>
      </c>
      <c r="C155" s="66">
        <v>3</v>
      </c>
      <c r="D155" s="66">
        <v>4</v>
      </c>
      <c r="E155" s="66">
        <v>0</v>
      </c>
      <c r="F155" s="66">
        <v>0</v>
      </c>
      <c r="G155" s="66">
        <v>1</v>
      </c>
      <c r="H155" s="66">
        <v>8</v>
      </c>
      <c r="I155" s="66">
        <v>1.6</v>
      </c>
      <c r="J155" s="651">
        <v>-0.66666666666666652</v>
      </c>
      <c r="K155" s="447" t="s">
        <v>631</v>
      </c>
      <c r="L155" s="372" t="s">
        <v>586</v>
      </c>
    </row>
    <row r="156" spans="1:12">
      <c r="A156" t="s">
        <v>1082</v>
      </c>
      <c r="B156" t="s">
        <v>906</v>
      </c>
      <c r="C156" s="66">
        <v>5</v>
      </c>
      <c r="D156" s="66">
        <v>1</v>
      </c>
      <c r="E156" s="66">
        <v>3</v>
      </c>
      <c r="F156" s="66">
        <v>3</v>
      </c>
      <c r="G156" s="66">
        <v>2</v>
      </c>
      <c r="H156" s="66">
        <v>14</v>
      </c>
      <c r="I156" s="66">
        <v>2.8</v>
      </c>
      <c r="J156" s="651">
        <v>-0.6</v>
      </c>
      <c r="K156" s="447" t="s">
        <v>631</v>
      </c>
      <c r="L156" s="372" t="s">
        <v>586</v>
      </c>
    </row>
    <row r="157" spans="1:12">
      <c r="A157" t="s">
        <v>1083</v>
      </c>
      <c r="B157" t="s">
        <v>906</v>
      </c>
      <c r="C157" s="66">
        <v>18</v>
      </c>
      <c r="D157" s="66">
        <v>13</v>
      </c>
      <c r="E157" s="66">
        <v>13</v>
      </c>
      <c r="F157" s="66">
        <v>9</v>
      </c>
      <c r="G157" s="66">
        <v>7</v>
      </c>
      <c r="H157" s="66">
        <v>60</v>
      </c>
      <c r="I157" s="66">
        <v>12</v>
      </c>
      <c r="J157" s="651">
        <v>-0.61111111111111116</v>
      </c>
      <c r="K157" s="447" t="s">
        <v>631</v>
      </c>
      <c r="L157" s="372" t="s">
        <v>586</v>
      </c>
    </row>
    <row r="158" spans="1:12">
      <c r="A158" t="s">
        <v>902</v>
      </c>
      <c r="B158" t="s">
        <v>903</v>
      </c>
      <c r="C158" s="66">
        <v>0</v>
      </c>
      <c r="D158" s="66">
        <v>0</v>
      </c>
      <c r="E158" s="66">
        <v>11</v>
      </c>
      <c r="F158" s="66">
        <v>104</v>
      </c>
      <c r="G158" s="66">
        <v>176</v>
      </c>
      <c r="H158" s="66">
        <v>291</v>
      </c>
      <c r="I158" s="66">
        <v>58.2</v>
      </c>
      <c r="J158" s="651"/>
      <c r="K158" s="447" t="s">
        <v>631</v>
      </c>
      <c r="L158" s="372" t="s">
        <v>586</v>
      </c>
    </row>
    <row r="159" spans="1:12">
      <c r="A159" t="s">
        <v>921</v>
      </c>
      <c r="B159" t="s">
        <v>903</v>
      </c>
      <c r="C159" s="66">
        <v>15</v>
      </c>
      <c r="D159" s="66">
        <v>9</v>
      </c>
      <c r="E159" s="66">
        <v>12</v>
      </c>
      <c r="F159" s="66">
        <v>6</v>
      </c>
      <c r="G159" s="66">
        <v>4</v>
      </c>
      <c r="H159" s="66">
        <v>46</v>
      </c>
      <c r="I159" s="66">
        <v>9.1999999999999993</v>
      </c>
      <c r="J159" s="651">
        <v>-0.73333333333333328</v>
      </c>
      <c r="K159" s="447" t="s">
        <v>631</v>
      </c>
      <c r="L159" s="372" t="s">
        <v>586</v>
      </c>
    </row>
    <row r="160" spans="1:12">
      <c r="A160" t="s">
        <v>915</v>
      </c>
      <c r="B160" t="s">
        <v>1084</v>
      </c>
      <c r="C160" s="66">
        <v>0</v>
      </c>
      <c r="D160" s="66">
        <v>0</v>
      </c>
      <c r="E160" s="66">
        <v>0</v>
      </c>
      <c r="F160" s="66">
        <v>4</v>
      </c>
      <c r="G160" s="66">
        <v>8</v>
      </c>
      <c r="H160" s="66">
        <v>12</v>
      </c>
      <c r="I160" s="66">
        <v>2.4</v>
      </c>
      <c r="J160" s="651"/>
      <c r="K160" s="447" t="s">
        <v>631</v>
      </c>
      <c r="L160" s="372" t="s">
        <v>586</v>
      </c>
    </row>
    <row r="161" spans="1:12">
      <c r="A161" t="s">
        <v>1085</v>
      </c>
      <c r="B161" t="s">
        <v>1086</v>
      </c>
      <c r="C161" s="66">
        <v>0</v>
      </c>
      <c r="D161" s="66">
        <v>1</v>
      </c>
      <c r="E161" s="66">
        <v>1</v>
      </c>
      <c r="F161" s="66">
        <v>1</v>
      </c>
      <c r="G161" s="66">
        <v>1</v>
      </c>
      <c r="H161" s="66">
        <v>4</v>
      </c>
      <c r="I161" s="66">
        <v>0.8</v>
      </c>
      <c r="J161" s="651"/>
      <c r="K161" s="447" t="s">
        <v>631</v>
      </c>
      <c r="L161" s="372" t="s">
        <v>586</v>
      </c>
    </row>
    <row r="162" spans="1:12">
      <c r="A162" t="s">
        <v>1092</v>
      </c>
      <c r="B162" t="s">
        <v>1093</v>
      </c>
      <c r="C162" s="66">
        <v>3</v>
      </c>
      <c r="D162" s="66">
        <v>0</v>
      </c>
      <c r="E162" s="66">
        <v>0</v>
      </c>
      <c r="F162" s="66">
        <v>1</v>
      </c>
      <c r="G162" s="66">
        <v>0</v>
      </c>
      <c r="H162" s="66">
        <v>4</v>
      </c>
      <c r="I162" s="66">
        <v>0.8</v>
      </c>
      <c r="J162" s="651">
        <v>-1</v>
      </c>
      <c r="K162" s="447" t="s">
        <v>631</v>
      </c>
      <c r="L162" s="372" t="s">
        <v>586</v>
      </c>
    </row>
    <row r="163" spans="1:12">
      <c r="A163" t="s">
        <v>1107</v>
      </c>
      <c r="B163" t="s">
        <v>1108</v>
      </c>
      <c r="C163" s="66">
        <v>16</v>
      </c>
      <c r="D163" s="66">
        <v>15</v>
      </c>
      <c r="E163" s="66">
        <v>24</v>
      </c>
      <c r="F163" s="66">
        <v>22</v>
      </c>
      <c r="G163" s="66">
        <v>17</v>
      </c>
      <c r="H163" s="66">
        <v>94</v>
      </c>
      <c r="I163" s="66">
        <v>18.8</v>
      </c>
      <c r="J163" s="651">
        <v>6.25E-2</v>
      </c>
      <c r="K163" s="447" t="s">
        <v>631</v>
      </c>
      <c r="L163" s="372" t="s">
        <v>586</v>
      </c>
    </row>
    <row r="164" spans="1:12">
      <c r="A164" t="s">
        <v>643</v>
      </c>
      <c r="B164" t="s">
        <v>1109</v>
      </c>
      <c r="C164" s="66">
        <v>45</v>
      </c>
      <c r="D164" s="66">
        <v>40</v>
      </c>
      <c r="E164" s="66">
        <v>33</v>
      </c>
      <c r="F164" s="66">
        <v>38</v>
      </c>
      <c r="G164" s="66">
        <v>34</v>
      </c>
      <c r="H164" s="66">
        <v>190</v>
      </c>
      <c r="I164" s="66">
        <v>38</v>
      </c>
      <c r="J164" s="651">
        <v>-0.24444444444444444</v>
      </c>
      <c r="K164" s="447" t="s">
        <v>631</v>
      </c>
      <c r="L164" s="372" t="s">
        <v>586</v>
      </c>
    </row>
    <row r="165" spans="1:12">
      <c r="A165" t="s">
        <v>1155</v>
      </c>
      <c r="B165" t="s">
        <v>1156</v>
      </c>
      <c r="C165" s="66">
        <v>1</v>
      </c>
      <c r="D165" s="66">
        <v>1</v>
      </c>
      <c r="E165" s="66">
        <v>0</v>
      </c>
      <c r="F165" s="66">
        <v>0</v>
      </c>
      <c r="G165" s="66">
        <v>1</v>
      </c>
      <c r="H165" s="66">
        <v>3</v>
      </c>
      <c r="I165" s="66">
        <v>0.6</v>
      </c>
      <c r="J165" s="651">
        <v>0</v>
      </c>
      <c r="K165" s="447" t="s">
        <v>631</v>
      </c>
      <c r="L165" s="372" t="s">
        <v>586</v>
      </c>
    </row>
    <row r="166" spans="1:12">
      <c r="A166" t="s">
        <v>1172</v>
      </c>
      <c r="B166" t="s">
        <v>1173</v>
      </c>
      <c r="C166" s="66">
        <v>0</v>
      </c>
      <c r="D166" s="66">
        <v>3</v>
      </c>
      <c r="E166" s="66">
        <v>1</v>
      </c>
      <c r="F166" s="66">
        <v>2</v>
      </c>
      <c r="G166" s="66">
        <v>0</v>
      </c>
      <c r="H166" s="66">
        <v>6</v>
      </c>
      <c r="I166" s="66">
        <v>1.2</v>
      </c>
      <c r="J166" s="651"/>
      <c r="K166" s="447" t="s">
        <v>631</v>
      </c>
      <c r="L166" s="372" t="s">
        <v>586</v>
      </c>
    </row>
    <row r="167" spans="1:12">
      <c r="A167" t="s">
        <v>664</v>
      </c>
      <c r="B167" t="s">
        <v>1174</v>
      </c>
      <c r="C167" s="66">
        <v>28</v>
      </c>
      <c r="D167" s="66">
        <v>35</v>
      </c>
      <c r="E167" s="66">
        <v>34</v>
      </c>
      <c r="F167" s="66">
        <v>34</v>
      </c>
      <c r="G167" s="66">
        <v>21</v>
      </c>
      <c r="H167" s="66">
        <v>152</v>
      </c>
      <c r="I167" s="66">
        <v>30.4</v>
      </c>
      <c r="J167" s="651">
        <v>-0.25</v>
      </c>
      <c r="K167" s="447" t="s">
        <v>631</v>
      </c>
      <c r="L167" s="372" t="s">
        <v>586</v>
      </c>
    </row>
    <row r="168" spans="1:12">
      <c r="A168" t="s">
        <v>656</v>
      </c>
      <c r="B168" t="s">
        <v>1175</v>
      </c>
      <c r="C168" s="66">
        <v>96</v>
      </c>
      <c r="D168" s="66">
        <v>108</v>
      </c>
      <c r="E168" s="66">
        <v>80</v>
      </c>
      <c r="F168" s="66">
        <v>92</v>
      </c>
      <c r="G168" s="66">
        <v>88</v>
      </c>
      <c r="H168" s="66">
        <v>464</v>
      </c>
      <c r="I168" s="66">
        <v>92.8</v>
      </c>
      <c r="J168" s="651">
        <v>-8.3333333333333315E-2</v>
      </c>
      <c r="K168" s="447" t="s">
        <v>631</v>
      </c>
      <c r="L168" s="372" t="s">
        <v>586</v>
      </c>
    </row>
    <row r="169" spans="1:12">
      <c r="A169" t="s">
        <v>636</v>
      </c>
      <c r="B169" t="s">
        <v>1176</v>
      </c>
      <c r="C169" s="66">
        <v>118</v>
      </c>
      <c r="D169" s="66">
        <v>111</v>
      </c>
      <c r="E169" s="66">
        <v>108</v>
      </c>
      <c r="F169" s="66">
        <v>67</v>
      </c>
      <c r="G169" s="66">
        <v>25</v>
      </c>
      <c r="H169" s="66">
        <v>429</v>
      </c>
      <c r="I169" s="66">
        <v>85.8</v>
      </c>
      <c r="J169" s="651">
        <v>-0.78813559322033899</v>
      </c>
      <c r="K169" s="447" t="s">
        <v>631</v>
      </c>
      <c r="L169" s="372" t="s">
        <v>586</v>
      </c>
    </row>
    <row r="170" spans="1:12">
      <c r="A170" t="s">
        <v>640</v>
      </c>
      <c r="B170" t="s">
        <v>1177</v>
      </c>
      <c r="C170" s="66">
        <v>97</v>
      </c>
      <c r="D170" s="66">
        <v>111</v>
      </c>
      <c r="E170" s="66">
        <v>111</v>
      </c>
      <c r="F170" s="66">
        <v>67</v>
      </c>
      <c r="G170" s="66">
        <v>34</v>
      </c>
      <c r="H170" s="66">
        <v>420</v>
      </c>
      <c r="I170" s="66">
        <v>84</v>
      </c>
      <c r="J170" s="651">
        <v>-0.64948453608247414</v>
      </c>
      <c r="K170" s="447" t="s">
        <v>631</v>
      </c>
      <c r="L170" s="372" t="s">
        <v>586</v>
      </c>
    </row>
    <row r="171" spans="1:12">
      <c r="A171" t="s">
        <v>638</v>
      </c>
      <c r="B171" t="s">
        <v>1178</v>
      </c>
      <c r="C171" s="66">
        <v>70</v>
      </c>
      <c r="D171" s="66">
        <v>70</v>
      </c>
      <c r="E171" s="66">
        <v>67</v>
      </c>
      <c r="F171" s="66">
        <v>37</v>
      </c>
      <c r="G171" s="66">
        <v>16</v>
      </c>
      <c r="H171" s="66">
        <v>260</v>
      </c>
      <c r="I171" s="66">
        <v>52</v>
      </c>
      <c r="J171" s="651">
        <v>-0.77142857142857157</v>
      </c>
      <c r="K171" s="447" t="s">
        <v>631</v>
      </c>
      <c r="L171" s="372" t="s">
        <v>586</v>
      </c>
    </row>
    <row r="172" spans="1:12">
      <c r="A172" t="s">
        <v>1185</v>
      </c>
      <c r="B172" t="s">
        <v>1186</v>
      </c>
      <c r="C172" s="66">
        <v>1</v>
      </c>
      <c r="D172" s="66">
        <v>1</v>
      </c>
      <c r="E172" s="66">
        <v>0</v>
      </c>
      <c r="F172" s="66">
        <v>0</v>
      </c>
      <c r="G172" s="66">
        <v>0</v>
      </c>
      <c r="H172" s="66">
        <v>2</v>
      </c>
      <c r="I172" s="66">
        <v>0.4</v>
      </c>
      <c r="J172" s="651">
        <v>-1</v>
      </c>
      <c r="K172" s="447" t="s">
        <v>631</v>
      </c>
      <c r="L172" s="372" t="s">
        <v>586</v>
      </c>
    </row>
    <row r="173" spans="1:12">
      <c r="A173" t="s">
        <v>917</v>
      </c>
      <c r="B173" t="s">
        <v>1187</v>
      </c>
      <c r="C173" s="66">
        <v>35</v>
      </c>
      <c r="D173" s="66">
        <v>14</v>
      </c>
      <c r="E173" s="66">
        <v>7</v>
      </c>
      <c r="F173" s="66">
        <v>7</v>
      </c>
      <c r="G173" s="66">
        <v>4</v>
      </c>
      <c r="H173" s="66">
        <v>67</v>
      </c>
      <c r="I173" s="66">
        <v>13.4</v>
      </c>
      <c r="J173" s="651">
        <v>-0.88571428571428568</v>
      </c>
      <c r="K173" s="447" t="s">
        <v>631</v>
      </c>
      <c r="L173" s="372" t="s">
        <v>586</v>
      </c>
    </row>
    <row r="174" spans="1:12">
      <c r="A174" t="s">
        <v>1216</v>
      </c>
      <c r="B174" t="s">
        <v>901</v>
      </c>
      <c r="C174" s="66">
        <v>16</v>
      </c>
      <c r="D174" s="66">
        <v>4</v>
      </c>
      <c r="E174" s="66">
        <v>4</v>
      </c>
      <c r="F174" s="66">
        <v>4</v>
      </c>
      <c r="G174" s="66">
        <v>1</v>
      </c>
      <c r="H174" s="66">
        <v>29</v>
      </c>
      <c r="I174" s="66">
        <v>5.8</v>
      </c>
      <c r="J174" s="651">
        <v>-0.9375</v>
      </c>
      <c r="K174" s="447" t="s">
        <v>631</v>
      </c>
      <c r="L174" s="372" t="s">
        <v>586</v>
      </c>
    </row>
    <row r="175" spans="1:12">
      <c r="A175" t="s">
        <v>1217</v>
      </c>
      <c r="B175" t="s">
        <v>1218</v>
      </c>
      <c r="C175" s="66">
        <v>0</v>
      </c>
      <c r="D175" s="66">
        <v>1</v>
      </c>
      <c r="E175" s="66">
        <v>1</v>
      </c>
      <c r="F175" s="66">
        <v>1</v>
      </c>
      <c r="G175" s="66">
        <v>0</v>
      </c>
      <c r="H175" s="66">
        <v>3</v>
      </c>
      <c r="I175" s="66">
        <v>0.6</v>
      </c>
      <c r="J175" s="651"/>
      <c r="K175" s="447" t="s">
        <v>631</v>
      </c>
      <c r="L175" s="372" t="s">
        <v>586</v>
      </c>
    </row>
    <row r="176" spans="1:12">
      <c r="A176" t="s">
        <v>1219</v>
      </c>
      <c r="B176" t="s">
        <v>1220</v>
      </c>
      <c r="C176" s="66">
        <v>1</v>
      </c>
      <c r="D176" s="66">
        <v>2</v>
      </c>
      <c r="E176" s="66">
        <v>1</v>
      </c>
      <c r="F176" s="66">
        <v>0</v>
      </c>
      <c r="G176" s="66">
        <v>0</v>
      </c>
      <c r="H176" s="66">
        <v>4</v>
      </c>
      <c r="I176" s="66">
        <v>0.8</v>
      </c>
      <c r="J176" s="651">
        <v>-1</v>
      </c>
      <c r="K176" s="447" t="s">
        <v>631</v>
      </c>
      <c r="L176" s="372" t="s">
        <v>586</v>
      </c>
    </row>
    <row r="177" spans="1:12">
      <c r="A177" t="s">
        <v>911</v>
      </c>
      <c r="B177" t="s">
        <v>912</v>
      </c>
      <c r="C177" s="66">
        <v>5</v>
      </c>
      <c r="D177" s="66">
        <v>4</v>
      </c>
      <c r="E177" s="66">
        <v>9</v>
      </c>
      <c r="F177" s="66">
        <v>5</v>
      </c>
      <c r="G177" s="66">
        <v>8</v>
      </c>
      <c r="H177" s="66">
        <v>31</v>
      </c>
      <c r="I177" s="66">
        <v>6.2</v>
      </c>
      <c r="J177" s="651">
        <v>0.6</v>
      </c>
      <c r="K177" s="447" t="s">
        <v>631</v>
      </c>
      <c r="L177" s="372" t="s">
        <v>586</v>
      </c>
    </row>
    <row r="178" spans="1:12">
      <c r="A178" t="s">
        <v>1221</v>
      </c>
      <c r="B178" t="s">
        <v>1222</v>
      </c>
      <c r="C178" s="66">
        <v>3</v>
      </c>
      <c r="D178" s="66">
        <v>3</v>
      </c>
      <c r="E178" s="66">
        <v>3</v>
      </c>
      <c r="F178" s="66">
        <v>4</v>
      </c>
      <c r="G178" s="66">
        <v>4</v>
      </c>
      <c r="H178" s="66">
        <v>17</v>
      </c>
      <c r="I178" s="66">
        <v>3.4</v>
      </c>
      <c r="J178" s="651">
        <v>0.33333333333333326</v>
      </c>
      <c r="K178" s="447" t="s">
        <v>631</v>
      </c>
      <c r="L178" s="372" t="s">
        <v>586</v>
      </c>
    </row>
    <row r="179" spans="1:12">
      <c r="A179" t="s">
        <v>1223</v>
      </c>
      <c r="B179" t="s">
        <v>1224</v>
      </c>
      <c r="C179" s="66">
        <v>1</v>
      </c>
      <c r="D179" s="66">
        <v>2</v>
      </c>
      <c r="E179" s="66">
        <v>1</v>
      </c>
      <c r="F179" s="66">
        <v>0</v>
      </c>
      <c r="G179" s="66">
        <v>0</v>
      </c>
      <c r="H179" s="66">
        <v>4</v>
      </c>
      <c r="I179" s="66">
        <v>0.8</v>
      </c>
      <c r="J179" s="651">
        <v>-1</v>
      </c>
      <c r="K179" s="447" t="s">
        <v>631</v>
      </c>
      <c r="L179" s="372" t="s">
        <v>586</v>
      </c>
    </row>
    <row r="180" spans="1:12">
      <c r="A180" t="s">
        <v>1231</v>
      </c>
      <c r="B180" t="s">
        <v>1232</v>
      </c>
      <c r="C180" s="66">
        <v>45</v>
      </c>
      <c r="D180" s="66">
        <v>56</v>
      </c>
      <c r="E180" s="66">
        <v>61</v>
      </c>
      <c r="F180" s="66">
        <v>36</v>
      </c>
      <c r="G180" s="66">
        <v>28</v>
      </c>
      <c r="H180" s="66">
        <v>226</v>
      </c>
      <c r="I180" s="66">
        <v>45.2</v>
      </c>
      <c r="J180" s="651">
        <v>-0.37777777777777777</v>
      </c>
      <c r="K180" s="447" t="s">
        <v>631</v>
      </c>
      <c r="L180" s="372" t="s">
        <v>586</v>
      </c>
    </row>
    <row r="181" spans="1:12">
      <c r="A181" t="s">
        <v>909</v>
      </c>
      <c r="B181" t="s">
        <v>910</v>
      </c>
      <c r="C181" s="66">
        <v>301</v>
      </c>
      <c r="D181" s="66">
        <v>170</v>
      </c>
      <c r="E181" s="66">
        <v>105</v>
      </c>
      <c r="F181" s="66">
        <v>57</v>
      </c>
      <c r="G181" s="66">
        <v>23</v>
      </c>
      <c r="H181" s="66">
        <v>656</v>
      </c>
      <c r="I181" s="66">
        <v>131.19999999999999</v>
      </c>
      <c r="J181" s="651">
        <v>-0.92358803986710969</v>
      </c>
      <c r="K181" s="447" t="s">
        <v>631</v>
      </c>
      <c r="L181" s="372" t="s">
        <v>586</v>
      </c>
    </row>
    <row r="182" spans="1:12">
      <c r="A182" t="s">
        <v>1237</v>
      </c>
      <c r="B182" t="s">
        <v>1238</v>
      </c>
      <c r="C182" s="66">
        <v>4</v>
      </c>
      <c r="D182" s="66">
        <v>5</v>
      </c>
      <c r="E182" s="66">
        <v>9</v>
      </c>
      <c r="F182" s="66">
        <v>7</v>
      </c>
      <c r="G182" s="66">
        <v>4</v>
      </c>
      <c r="H182" s="66">
        <v>29</v>
      </c>
      <c r="I182" s="66">
        <v>5.8</v>
      </c>
      <c r="J182" s="651">
        <v>0</v>
      </c>
      <c r="K182" s="447" t="s">
        <v>631</v>
      </c>
      <c r="L182" s="372" t="s">
        <v>586</v>
      </c>
    </row>
    <row r="183" spans="1:12">
      <c r="A183" t="s">
        <v>1249</v>
      </c>
      <c r="B183" t="s">
        <v>1250</v>
      </c>
      <c r="C183" s="66">
        <v>0</v>
      </c>
      <c r="D183" s="66">
        <v>6</v>
      </c>
      <c r="E183" s="66">
        <v>9</v>
      </c>
      <c r="F183" s="66">
        <v>6</v>
      </c>
      <c r="G183" s="66">
        <v>3</v>
      </c>
      <c r="H183" s="66">
        <v>24</v>
      </c>
      <c r="I183" s="66">
        <v>4.8</v>
      </c>
      <c r="J183" s="651"/>
      <c r="K183" s="447" t="s">
        <v>631</v>
      </c>
      <c r="L183" s="372" t="s">
        <v>586</v>
      </c>
    </row>
    <row r="184" spans="1:12">
      <c r="A184" t="s">
        <v>1251</v>
      </c>
      <c r="B184" t="s">
        <v>1252</v>
      </c>
      <c r="C184" s="66">
        <v>0</v>
      </c>
      <c r="D184" s="66">
        <v>0</v>
      </c>
      <c r="E184" s="66">
        <v>0</v>
      </c>
      <c r="F184" s="66">
        <v>0</v>
      </c>
      <c r="G184" s="66">
        <v>1</v>
      </c>
      <c r="H184" s="66">
        <v>1</v>
      </c>
      <c r="I184" s="66">
        <v>0.2</v>
      </c>
      <c r="J184" s="651"/>
      <c r="K184" s="447" t="s">
        <v>631</v>
      </c>
      <c r="L184" s="372" t="s">
        <v>586</v>
      </c>
    </row>
    <row r="185" spans="1:12">
      <c r="A185" t="s">
        <v>1253</v>
      </c>
      <c r="B185" t="s">
        <v>1254</v>
      </c>
      <c r="C185" s="66">
        <v>0</v>
      </c>
      <c r="D185" s="66">
        <v>1</v>
      </c>
      <c r="E185" s="66">
        <v>0</v>
      </c>
      <c r="F185" s="66">
        <v>0</v>
      </c>
      <c r="G185" s="66">
        <v>0</v>
      </c>
      <c r="H185" s="66">
        <v>1</v>
      </c>
      <c r="I185" s="66">
        <v>0.2</v>
      </c>
      <c r="J185" s="651"/>
      <c r="K185" s="447" t="s">
        <v>631</v>
      </c>
      <c r="L185" s="372" t="s">
        <v>586</v>
      </c>
    </row>
    <row r="186" spans="1:12">
      <c r="A186" t="s">
        <v>666</v>
      </c>
      <c r="B186" t="s">
        <v>922</v>
      </c>
      <c r="C186" s="66">
        <v>15</v>
      </c>
      <c r="D186" s="66">
        <v>33</v>
      </c>
      <c r="E186" s="66">
        <v>42</v>
      </c>
      <c r="F186" s="66">
        <v>33</v>
      </c>
      <c r="G186" s="66">
        <v>40</v>
      </c>
      <c r="H186" s="66">
        <v>163</v>
      </c>
      <c r="I186" s="66">
        <v>32.6</v>
      </c>
      <c r="J186" s="651">
        <v>1.666666666666667</v>
      </c>
      <c r="K186" s="447" t="s">
        <v>631</v>
      </c>
      <c r="L186" s="372" t="s">
        <v>586</v>
      </c>
    </row>
    <row r="187" spans="1:12">
      <c r="A187" t="s">
        <v>1257</v>
      </c>
      <c r="B187" t="s">
        <v>1258</v>
      </c>
      <c r="C187" s="66">
        <v>2</v>
      </c>
      <c r="D187" s="66">
        <v>6</v>
      </c>
      <c r="E187" s="66">
        <v>2</v>
      </c>
      <c r="F187" s="66">
        <v>2</v>
      </c>
      <c r="G187" s="66">
        <v>0</v>
      </c>
      <c r="H187" s="66">
        <v>12</v>
      </c>
      <c r="I187" s="66">
        <v>2.4</v>
      </c>
      <c r="J187" s="651">
        <v>-1</v>
      </c>
      <c r="K187" s="447" t="s">
        <v>631</v>
      </c>
      <c r="L187" s="372" t="s">
        <v>586</v>
      </c>
    </row>
    <row r="188" spans="1:12">
      <c r="A188" t="s">
        <v>1259</v>
      </c>
      <c r="B188" t="s">
        <v>1260</v>
      </c>
      <c r="C188" s="66">
        <v>0</v>
      </c>
      <c r="D188" s="66">
        <v>0</v>
      </c>
      <c r="E188" s="66">
        <v>2</v>
      </c>
      <c r="F188" s="66">
        <v>1</v>
      </c>
      <c r="G188" s="66">
        <v>1</v>
      </c>
      <c r="H188" s="66">
        <v>4</v>
      </c>
      <c r="I188" s="66">
        <v>0.8</v>
      </c>
      <c r="J188" s="651"/>
      <c r="K188" s="447" t="s">
        <v>631</v>
      </c>
      <c r="L188" s="372" t="s">
        <v>586</v>
      </c>
    </row>
    <row r="189" spans="1:12">
      <c r="A189" t="s">
        <v>1261</v>
      </c>
      <c r="B189" t="s">
        <v>1262</v>
      </c>
      <c r="C189" s="66">
        <v>1</v>
      </c>
      <c r="D189" s="66">
        <v>0</v>
      </c>
      <c r="E189" s="66">
        <v>0</v>
      </c>
      <c r="F189" s="66">
        <v>0</v>
      </c>
      <c r="G189" s="66">
        <v>0</v>
      </c>
      <c r="H189" s="66">
        <v>1</v>
      </c>
      <c r="I189" s="66">
        <v>0.2</v>
      </c>
      <c r="J189" s="651">
        <v>-1</v>
      </c>
      <c r="K189" s="447" t="s">
        <v>631</v>
      </c>
      <c r="L189" s="372" t="s">
        <v>586</v>
      </c>
    </row>
    <row r="190" spans="1:12">
      <c r="A190" t="s">
        <v>1263</v>
      </c>
      <c r="B190" t="s">
        <v>1262</v>
      </c>
      <c r="C190" s="66">
        <v>1</v>
      </c>
      <c r="D190" s="66">
        <v>1</v>
      </c>
      <c r="E190" s="66">
        <v>0</v>
      </c>
      <c r="F190" s="66">
        <v>0</v>
      </c>
      <c r="G190" s="66">
        <v>0</v>
      </c>
      <c r="H190" s="66">
        <v>2</v>
      </c>
      <c r="I190" s="66">
        <v>0.4</v>
      </c>
      <c r="J190" s="651">
        <v>-1</v>
      </c>
      <c r="K190" s="447" t="s">
        <v>631</v>
      </c>
      <c r="L190" s="372" t="s">
        <v>586</v>
      </c>
    </row>
    <row r="191" spans="1:12">
      <c r="A191" t="s">
        <v>1264</v>
      </c>
      <c r="B191" t="s">
        <v>819</v>
      </c>
      <c r="C191" s="66">
        <v>1</v>
      </c>
      <c r="D191" s="66">
        <v>1</v>
      </c>
      <c r="E191" s="66">
        <v>0</v>
      </c>
      <c r="F191" s="66">
        <v>0</v>
      </c>
      <c r="G191" s="66">
        <v>0</v>
      </c>
      <c r="H191" s="66">
        <v>2</v>
      </c>
      <c r="I191" s="66">
        <v>0.4</v>
      </c>
      <c r="J191" s="651">
        <v>-1</v>
      </c>
      <c r="K191" s="447" t="s">
        <v>631</v>
      </c>
      <c r="L191" s="372" t="s">
        <v>586</v>
      </c>
    </row>
    <row r="192" spans="1:12">
      <c r="A192" t="s">
        <v>660</v>
      </c>
      <c r="B192" t="s">
        <v>1265</v>
      </c>
      <c r="C192" s="66">
        <v>64</v>
      </c>
      <c r="D192" s="66">
        <v>67</v>
      </c>
      <c r="E192" s="66">
        <v>55</v>
      </c>
      <c r="F192" s="66">
        <v>77</v>
      </c>
      <c r="G192" s="66">
        <v>76</v>
      </c>
      <c r="H192" s="66">
        <v>339</v>
      </c>
      <c r="I192" s="66">
        <v>67.8</v>
      </c>
      <c r="J192" s="651">
        <v>0.1875</v>
      </c>
      <c r="K192" s="447" t="s">
        <v>631</v>
      </c>
      <c r="L192" s="372" t="s">
        <v>586</v>
      </c>
    </row>
    <row r="193" spans="1:12">
      <c r="A193" t="s">
        <v>1271</v>
      </c>
      <c r="B193" t="s">
        <v>1272</v>
      </c>
      <c r="C193" s="66">
        <v>3</v>
      </c>
      <c r="D193" s="66">
        <v>2</v>
      </c>
      <c r="E193" s="66">
        <v>1</v>
      </c>
      <c r="F193" s="66">
        <v>0</v>
      </c>
      <c r="G193" s="66">
        <v>2</v>
      </c>
      <c r="H193" s="66">
        <v>8</v>
      </c>
      <c r="I193" s="66">
        <v>1.6</v>
      </c>
      <c r="J193" s="651">
        <v>-0.33333333333333326</v>
      </c>
      <c r="K193" s="447" t="s">
        <v>631</v>
      </c>
      <c r="L193" s="372" t="s">
        <v>586</v>
      </c>
    </row>
    <row r="194" spans="1:12">
      <c r="A194" t="s">
        <v>1273</v>
      </c>
      <c r="B194" t="s">
        <v>1274</v>
      </c>
      <c r="C194" s="66">
        <v>5</v>
      </c>
      <c r="D194" s="66">
        <v>2</v>
      </c>
      <c r="E194" s="66">
        <v>7</v>
      </c>
      <c r="F194" s="66">
        <v>6</v>
      </c>
      <c r="G194" s="66">
        <v>3</v>
      </c>
      <c r="H194" s="66">
        <v>23</v>
      </c>
      <c r="I194" s="66">
        <v>4.5999999999999996</v>
      </c>
      <c r="J194" s="651">
        <v>-0.4</v>
      </c>
      <c r="K194" s="447" t="s">
        <v>631</v>
      </c>
      <c r="L194" s="372" t="s">
        <v>586</v>
      </c>
    </row>
    <row r="195" spans="1:12">
      <c r="A195" t="s">
        <v>662</v>
      </c>
      <c r="B195" t="s">
        <v>1275</v>
      </c>
      <c r="C195" s="66">
        <v>33</v>
      </c>
      <c r="D195" s="66">
        <v>37</v>
      </c>
      <c r="E195" s="66">
        <v>31</v>
      </c>
      <c r="F195" s="66">
        <v>21</v>
      </c>
      <c r="G195" s="66">
        <v>8</v>
      </c>
      <c r="H195" s="66">
        <v>130</v>
      </c>
      <c r="I195" s="66">
        <v>26</v>
      </c>
      <c r="J195" s="651">
        <v>-0.75757575757575746</v>
      </c>
      <c r="K195" s="447" t="s">
        <v>631</v>
      </c>
      <c r="L195" s="372" t="s">
        <v>586</v>
      </c>
    </row>
    <row r="196" spans="1:12">
      <c r="A196" t="s">
        <v>1294</v>
      </c>
      <c r="B196" t="s">
        <v>1295</v>
      </c>
      <c r="C196" s="66">
        <v>2</v>
      </c>
      <c r="D196" s="66">
        <v>2</v>
      </c>
      <c r="E196" s="66">
        <v>0</v>
      </c>
      <c r="F196" s="66">
        <v>0</v>
      </c>
      <c r="G196" s="66">
        <v>0</v>
      </c>
      <c r="H196" s="66">
        <v>4</v>
      </c>
      <c r="I196" s="66">
        <v>0.8</v>
      </c>
      <c r="J196" s="651">
        <v>-1</v>
      </c>
      <c r="K196" s="447" t="s">
        <v>631</v>
      </c>
      <c r="L196" s="372" t="s">
        <v>586</v>
      </c>
    </row>
    <row r="197" spans="1:12">
      <c r="A197" t="s">
        <v>1296</v>
      </c>
      <c r="B197" t="s">
        <v>1297</v>
      </c>
      <c r="C197" s="66">
        <v>1</v>
      </c>
      <c r="D197" s="66">
        <v>0</v>
      </c>
      <c r="E197" s="66">
        <v>0</v>
      </c>
      <c r="F197" s="66">
        <v>0</v>
      </c>
      <c r="G197" s="66">
        <v>0</v>
      </c>
      <c r="H197" s="66">
        <v>1</v>
      </c>
      <c r="I197" s="66">
        <v>0.2</v>
      </c>
      <c r="J197" s="651">
        <v>-1</v>
      </c>
      <c r="K197" s="447" t="s">
        <v>631</v>
      </c>
      <c r="L197" s="372" t="s">
        <v>586</v>
      </c>
    </row>
    <row r="198" spans="1:12">
      <c r="A198" t="s">
        <v>1298</v>
      </c>
      <c r="B198" t="s">
        <v>905</v>
      </c>
      <c r="C198" s="66">
        <v>1</v>
      </c>
      <c r="D198" s="66">
        <v>0</v>
      </c>
      <c r="E198" s="66">
        <v>0</v>
      </c>
      <c r="F198" s="66">
        <v>0</v>
      </c>
      <c r="G198" s="66">
        <v>0</v>
      </c>
      <c r="H198" s="66">
        <v>1</v>
      </c>
      <c r="I198" s="66">
        <v>0.2</v>
      </c>
      <c r="J198" s="651">
        <v>-1</v>
      </c>
      <c r="K198" s="447" t="s">
        <v>631</v>
      </c>
      <c r="L198" s="372" t="s">
        <v>586</v>
      </c>
    </row>
    <row r="199" spans="1:12">
      <c r="A199" t="s">
        <v>904</v>
      </c>
      <c r="B199" t="s">
        <v>905</v>
      </c>
      <c r="C199" s="66">
        <v>146</v>
      </c>
      <c r="D199" s="66">
        <v>151</v>
      </c>
      <c r="E199" s="66">
        <v>140</v>
      </c>
      <c r="F199" s="66">
        <v>144</v>
      </c>
      <c r="G199" s="66">
        <v>115</v>
      </c>
      <c r="H199" s="66">
        <v>696</v>
      </c>
      <c r="I199" s="66">
        <v>139.19999999999999</v>
      </c>
      <c r="J199" s="651">
        <v>-0.21232876712328769</v>
      </c>
      <c r="K199" s="447" t="s">
        <v>631</v>
      </c>
      <c r="L199" s="372" t="s">
        <v>586</v>
      </c>
    </row>
    <row r="200" spans="1:12">
      <c r="A200" t="s">
        <v>919</v>
      </c>
      <c r="B200" t="s">
        <v>1299</v>
      </c>
      <c r="C200" s="66">
        <v>51</v>
      </c>
      <c r="D200" s="66">
        <v>45</v>
      </c>
      <c r="E200" s="66">
        <v>32</v>
      </c>
      <c r="F200" s="66">
        <v>25</v>
      </c>
      <c r="G200" s="66">
        <v>36</v>
      </c>
      <c r="H200" s="66">
        <v>189</v>
      </c>
      <c r="I200" s="66">
        <v>37.799999999999997</v>
      </c>
      <c r="J200" s="651">
        <v>-0.29411764705882354</v>
      </c>
      <c r="K200" s="447" t="s">
        <v>631</v>
      </c>
      <c r="L200" s="372" t="s">
        <v>586</v>
      </c>
    </row>
    <row r="201" spans="1:12">
      <c r="A201" t="s">
        <v>1336</v>
      </c>
      <c r="B201" t="s">
        <v>1337</v>
      </c>
      <c r="C201" s="66">
        <v>0</v>
      </c>
      <c r="D201" s="66">
        <v>0</v>
      </c>
      <c r="E201" s="66">
        <v>1</v>
      </c>
      <c r="F201" s="66">
        <v>0</v>
      </c>
      <c r="G201" s="66">
        <v>0</v>
      </c>
      <c r="H201" s="66">
        <v>1</v>
      </c>
      <c r="I201" s="66">
        <v>0.2</v>
      </c>
      <c r="J201" s="651"/>
      <c r="K201" s="447" t="s">
        <v>631</v>
      </c>
      <c r="L201" s="372" t="s">
        <v>586</v>
      </c>
    </row>
    <row r="202" spans="1:12">
      <c r="A202" t="s">
        <v>668</v>
      </c>
      <c r="B202" t="s">
        <v>1356</v>
      </c>
      <c r="C202" s="66">
        <v>0</v>
      </c>
      <c r="D202" s="66">
        <v>2</v>
      </c>
      <c r="E202" s="66">
        <v>2</v>
      </c>
      <c r="F202" s="66">
        <v>1</v>
      </c>
      <c r="G202" s="66">
        <v>0</v>
      </c>
      <c r="H202" s="66">
        <v>5</v>
      </c>
      <c r="I202" s="66">
        <v>1</v>
      </c>
      <c r="J202" s="651"/>
      <c r="K202" s="447" t="s">
        <v>631</v>
      </c>
      <c r="L202" s="372" t="s">
        <v>586</v>
      </c>
    </row>
    <row r="203" spans="1:12">
      <c r="A203" t="s">
        <v>1357</v>
      </c>
      <c r="B203" t="s">
        <v>1358</v>
      </c>
      <c r="C203" s="66">
        <v>3</v>
      </c>
      <c r="D203" s="66">
        <v>3</v>
      </c>
      <c r="E203" s="66">
        <v>7</v>
      </c>
      <c r="F203" s="66">
        <v>4</v>
      </c>
      <c r="G203" s="66">
        <v>1</v>
      </c>
      <c r="H203" s="66">
        <v>18</v>
      </c>
      <c r="I203" s="66">
        <v>3.6</v>
      </c>
      <c r="J203" s="651">
        <v>-0.66666666666666652</v>
      </c>
      <c r="K203" s="447" t="s">
        <v>631</v>
      </c>
      <c r="L203" s="372" t="s">
        <v>586</v>
      </c>
    </row>
    <row r="204" spans="1:12">
      <c r="A204" t="s">
        <v>1377</v>
      </c>
      <c r="B204" t="s">
        <v>1378</v>
      </c>
      <c r="C204" s="66">
        <v>4</v>
      </c>
      <c r="D204" s="66">
        <v>3</v>
      </c>
      <c r="E204" s="66">
        <v>2</v>
      </c>
      <c r="F204" s="66">
        <v>0</v>
      </c>
      <c r="G204" s="66">
        <v>0</v>
      </c>
      <c r="H204" s="66">
        <v>9</v>
      </c>
      <c r="I204" s="66">
        <v>1.8</v>
      </c>
      <c r="J204" s="651">
        <v>-1</v>
      </c>
      <c r="K204" s="447" t="s">
        <v>631</v>
      </c>
      <c r="L204" s="372" t="s">
        <v>586</v>
      </c>
    </row>
    <row r="205" spans="1:12">
      <c r="A205" t="s">
        <v>1379</v>
      </c>
      <c r="B205" t="s">
        <v>1380</v>
      </c>
      <c r="C205" s="66">
        <v>0</v>
      </c>
      <c r="D205" s="66">
        <v>0</v>
      </c>
      <c r="E205" s="66">
        <v>1</v>
      </c>
      <c r="F205" s="66">
        <v>0</v>
      </c>
      <c r="G205" s="66">
        <v>0</v>
      </c>
      <c r="H205" s="66">
        <v>1</v>
      </c>
      <c r="I205" s="66">
        <v>0.2</v>
      </c>
      <c r="J205" s="651"/>
      <c r="K205" s="447" t="s">
        <v>631</v>
      </c>
      <c r="L205" s="372" t="s">
        <v>586</v>
      </c>
    </row>
    <row r="206" spans="1:12">
      <c r="A206" t="s">
        <v>649</v>
      </c>
      <c r="B206" t="s">
        <v>1381</v>
      </c>
      <c r="C206" s="66">
        <v>30</v>
      </c>
      <c r="D206" s="66">
        <v>18</v>
      </c>
      <c r="E206" s="66">
        <v>11</v>
      </c>
      <c r="F206" s="66">
        <v>6</v>
      </c>
      <c r="G206" s="66">
        <v>5</v>
      </c>
      <c r="H206" s="66">
        <v>70</v>
      </c>
      <c r="I206" s="66">
        <v>14</v>
      </c>
      <c r="J206" s="651">
        <v>-0.83333333333333348</v>
      </c>
      <c r="K206" s="447" t="s">
        <v>631</v>
      </c>
      <c r="L206" s="372" t="s">
        <v>586</v>
      </c>
    </row>
    <row r="207" spans="1:12">
      <c r="A207" t="s">
        <v>651</v>
      </c>
      <c r="B207" t="s">
        <v>1382</v>
      </c>
      <c r="C207" s="66">
        <v>11</v>
      </c>
      <c r="D207" s="66">
        <v>6</v>
      </c>
      <c r="E207" s="66">
        <v>5</v>
      </c>
      <c r="F207" s="66">
        <v>5</v>
      </c>
      <c r="G207" s="66">
        <v>3</v>
      </c>
      <c r="H207" s="66">
        <v>30</v>
      </c>
      <c r="I207" s="66">
        <v>6</v>
      </c>
      <c r="J207" s="651">
        <v>-0.72727272727272729</v>
      </c>
      <c r="K207" s="447" t="s">
        <v>631</v>
      </c>
      <c r="L207" s="372" t="s">
        <v>586</v>
      </c>
    </row>
    <row r="208" spans="1:12">
      <c r="A208" t="s">
        <v>653</v>
      </c>
      <c r="B208" t="s">
        <v>1383</v>
      </c>
      <c r="C208" s="66">
        <v>9</v>
      </c>
      <c r="D208" s="66">
        <v>9</v>
      </c>
      <c r="E208" s="66">
        <v>6</v>
      </c>
      <c r="F208" s="66">
        <v>4</v>
      </c>
      <c r="G208" s="66">
        <v>2</v>
      </c>
      <c r="H208" s="66">
        <v>30</v>
      </c>
      <c r="I208" s="66">
        <v>6</v>
      </c>
      <c r="J208" s="651">
        <v>-0.7777777777777779</v>
      </c>
      <c r="K208" s="447" t="s">
        <v>631</v>
      </c>
      <c r="L208" s="372" t="s">
        <v>586</v>
      </c>
    </row>
    <row r="209" spans="1:12">
      <c r="A209" t="s">
        <v>1384</v>
      </c>
      <c r="B209" t="s">
        <v>1385</v>
      </c>
      <c r="C209" s="66">
        <v>2</v>
      </c>
      <c r="D209" s="66">
        <v>1</v>
      </c>
      <c r="E209" s="66">
        <v>0</v>
      </c>
      <c r="F209" s="66">
        <v>0</v>
      </c>
      <c r="G209" s="66">
        <v>0</v>
      </c>
      <c r="H209" s="66">
        <v>3</v>
      </c>
      <c r="I209" s="66">
        <v>0.6</v>
      </c>
      <c r="J209" s="651">
        <v>-1</v>
      </c>
      <c r="K209" s="447" t="s">
        <v>631</v>
      </c>
      <c r="L209" s="372" t="s">
        <v>586</v>
      </c>
    </row>
    <row r="210" spans="1:12">
      <c r="A210" t="s">
        <v>1390</v>
      </c>
      <c r="B210" t="s">
        <v>1391</v>
      </c>
      <c r="C210" s="66">
        <v>2</v>
      </c>
      <c r="D210" s="66">
        <v>0</v>
      </c>
      <c r="E210" s="66">
        <v>0</v>
      </c>
      <c r="F210" s="66">
        <v>0</v>
      </c>
      <c r="G210" s="66">
        <v>0</v>
      </c>
      <c r="H210" s="66">
        <v>2</v>
      </c>
      <c r="I210" s="66">
        <v>0.4</v>
      </c>
      <c r="J210" s="651">
        <v>-1</v>
      </c>
      <c r="K210" s="447" t="s">
        <v>631</v>
      </c>
      <c r="L210" s="372" t="s">
        <v>586</v>
      </c>
    </row>
    <row r="211" spans="1:12">
      <c r="A211" t="s">
        <v>1394</v>
      </c>
      <c r="B211" t="s">
        <v>1395</v>
      </c>
      <c r="C211" s="66">
        <v>1</v>
      </c>
      <c r="D211" s="66">
        <v>0</v>
      </c>
      <c r="E211" s="66">
        <v>0</v>
      </c>
      <c r="F211" s="66">
        <v>0</v>
      </c>
      <c r="G211" s="66">
        <v>0</v>
      </c>
      <c r="H211" s="66">
        <v>1</v>
      </c>
      <c r="I211" s="66">
        <v>0.2</v>
      </c>
      <c r="J211" s="651">
        <v>-1</v>
      </c>
      <c r="K211" s="447" t="s">
        <v>631</v>
      </c>
      <c r="L211" s="372" t="s">
        <v>586</v>
      </c>
    </row>
    <row r="212" spans="1:12">
      <c r="A212" t="s">
        <v>997</v>
      </c>
      <c r="B212" t="s">
        <v>914</v>
      </c>
      <c r="C212" s="66">
        <v>5</v>
      </c>
      <c r="D212" s="66">
        <v>5</v>
      </c>
      <c r="E212" s="66">
        <v>3</v>
      </c>
      <c r="F212" s="66">
        <v>3</v>
      </c>
      <c r="G212" s="66">
        <v>3</v>
      </c>
      <c r="H212" s="66">
        <v>19</v>
      </c>
      <c r="I212" s="66">
        <v>3.8</v>
      </c>
      <c r="J212" s="651">
        <v>-0.4</v>
      </c>
      <c r="K212" s="447" t="s">
        <v>998</v>
      </c>
      <c r="L212" s="372" t="s">
        <v>586</v>
      </c>
    </row>
    <row r="213" spans="1:12">
      <c r="A213" t="s">
        <v>510</v>
      </c>
      <c r="B213" t="s">
        <v>1004</v>
      </c>
      <c r="C213" s="66">
        <v>8</v>
      </c>
      <c r="D213" s="66">
        <v>13</v>
      </c>
      <c r="E213" s="66">
        <v>10</v>
      </c>
      <c r="F213" s="66">
        <v>5</v>
      </c>
      <c r="G213" s="66">
        <v>14</v>
      </c>
      <c r="H213" s="66">
        <v>50</v>
      </c>
      <c r="I213" s="66">
        <v>10</v>
      </c>
      <c r="J213" s="651">
        <v>0.75</v>
      </c>
      <c r="K213" s="447" t="s">
        <v>498</v>
      </c>
      <c r="L213" s="372" t="s">
        <v>497</v>
      </c>
    </row>
    <row r="214" spans="1:12">
      <c r="A214" t="s">
        <v>1007</v>
      </c>
      <c r="B214" t="s">
        <v>1008</v>
      </c>
      <c r="C214" s="66">
        <v>21</v>
      </c>
      <c r="D214" s="66">
        <v>9</v>
      </c>
      <c r="E214" s="66">
        <v>6</v>
      </c>
      <c r="F214" s="66">
        <v>3</v>
      </c>
      <c r="G214" s="66">
        <v>0</v>
      </c>
      <c r="H214" s="66">
        <v>39</v>
      </c>
      <c r="I214" s="66">
        <v>7.8</v>
      </c>
      <c r="J214" s="651">
        <v>-1</v>
      </c>
      <c r="K214" s="447" t="s">
        <v>498</v>
      </c>
      <c r="L214" s="372" t="s">
        <v>497</v>
      </c>
    </row>
    <row r="215" spans="1:12">
      <c r="A215" t="s">
        <v>1009</v>
      </c>
      <c r="B215" t="s">
        <v>1010</v>
      </c>
      <c r="C215" s="66">
        <v>0</v>
      </c>
      <c r="D215" s="66">
        <v>0</v>
      </c>
      <c r="E215" s="66">
        <v>0</v>
      </c>
      <c r="F215" s="66">
        <v>0</v>
      </c>
      <c r="G215" s="66">
        <v>3</v>
      </c>
      <c r="H215" s="66">
        <v>3</v>
      </c>
      <c r="I215" s="66">
        <v>0.6</v>
      </c>
      <c r="J215" s="651"/>
      <c r="K215" s="447" t="s">
        <v>498</v>
      </c>
      <c r="L215" s="372" t="s">
        <v>497</v>
      </c>
    </row>
    <row r="216" spans="1:12">
      <c r="A216" t="s">
        <v>1020</v>
      </c>
      <c r="B216" t="s">
        <v>1021</v>
      </c>
      <c r="C216" s="66">
        <v>0</v>
      </c>
      <c r="D216" s="66">
        <v>0</v>
      </c>
      <c r="E216" s="66">
        <v>0</v>
      </c>
      <c r="F216" s="66">
        <v>0</v>
      </c>
      <c r="G216" s="66">
        <v>41</v>
      </c>
      <c r="H216" s="66">
        <v>41</v>
      </c>
      <c r="I216" s="66">
        <v>8.1999999999999993</v>
      </c>
      <c r="J216" s="651"/>
      <c r="K216" s="447" t="s">
        <v>498</v>
      </c>
      <c r="L216" s="372" t="s">
        <v>497</v>
      </c>
    </row>
    <row r="217" spans="1:12">
      <c r="A217" t="s">
        <v>499</v>
      </c>
      <c r="B217" t="s">
        <v>1022</v>
      </c>
      <c r="C217" s="66">
        <v>63</v>
      </c>
      <c r="D217" s="66">
        <v>102</v>
      </c>
      <c r="E217" s="66">
        <v>124</v>
      </c>
      <c r="F217" s="66">
        <v>144</v>
      </c>
      <c r="G217" s="66">
        <v>107</v>
      </c>
      <c r="H217" s="66">
        <v>540</v>
      </c>
      <c r="I217" s="66">
        <v>108</v>
      </c>
      <c r="J217" s="651">
        <v>0.69841269841269837</v>
      </c>
      <c r="K217" s="447" t="s">
        <v>498</v>
      </c>
      <c r="L217" s="372" t="s">
        <v>497</v>
      </c>
    </row>
    <row r="218" spans="1:12">
      <c r="A218" t="s">
        <v>1027</v>
      </c>
      <c r="B218" t="s">
        <v>1028</v>
      </c>
      <c r="C218" s="66">
        <v>39</v>
      </c>
      <c r="D218" s="66">
        <v>25</v>
      </c>
      <c r="E218" s="66">
        <v>17</v>
      </c>
      <c r="F218" s="66">
        <v>7</v>
      </c>
      <c r="G218" s="66">
        <v>1</v>
      </c>
      <c r="H218" s="66">
        <v>89</v>
      </c>
      <c r="I218" s="66">
        <v>17.8</v>
      </c>
      <c r="J218" s="651">
        <v>-0.97435897435897434</v>
      </c>
      <c r="K218" s="447" t="s">
        <v>498</v>
      </c>
      <c r="L218" s="372" t="s">
        <v>497</v>
      </c>
    </row>
    <row r="219" spans="1:12">
      <c r="A219" t="s">
        <v>745</v>
      </c>
      <c r="B219" t="s">
        <v>732</v>
      </c>
      <c r="C219" s="66">
        <v>7</v>
      </c>
      <c r="D219" s="66">
        <v>5</v>
      </c>
      <c r="E219" s="66">
        <v>3</v>
      </c>
      <c r="F219" s="66">
        <v>2</v>
      </c>
      <c r="G219" s="66">
        <v>3</v>
      </c>
      <c r="H219" s="66">
        <v>20</v>
      </c>
      <c r="I219" s="66">
        <v>4</v>
      </c>
      <c r="J219" s="651">
        <v>-0.5714285714285714</v>
      </c>
      <c r="K219" s="447" t="s">
        <v>498</v>
      </c>
      <c r="L219" s="372" t="s">
        <v>497</v>
      </c>
    </row>
    <row r="220" spans="1:12">
      <c r="A220" t="s">
        <v>500</v>
      </c>
      <c r="B220" t="s">
        <v>1030</v>
      </c>
      <c r="C220" s="66">
        <v>54</v>
      </c>
      <c r="D220" s="66">
        <v>49</v>
      </c>
      <c r="E220" s="66">
        <v>28</v>
      </c>
      <c r="F220" s="66">
        <v>18</v>
      </c>
      <c r="G220" s="66">
        <v>8</v>
      </c>
      <c r="H220" s="66">
        <v>157</v>
      </c>
      <c r="I220" s="66">
        <v>31.4</v>
      </c>
      <c r="J220" s="651">
        <v>-0.85185185185185186</v>
      </c>
      <c r="K220" s="447" t="s">
        <v>498</v>
      </c>
      <c r="L220" s="372" t="s">
        <v>497</v>
      </c>
    </row>
    <row r="221" spans="1:12">
      <c r="A221" t="s">
        <v>743</v>
      </c>
      <c r="B221" t="s">
        <v>1072</v>
      </c>
      <c r="C221" s="66">
        <v>0</v>
      </c>
      <c r="D221" s="66">
        <v>0</v>
      </c>
      <c r="E221" s="66">
        <v>0</v>
      </c>
      <c r="F221" s="66">
        <v>9</v>
      </c>
      <c r="G221" s="66">
        <v>37</v>
      </c>
      <c r="H221" s="66">
        <v>46</v>
      </c>
      <c r="I221" s="66">
        <v>9.1999999999999993</v>
      </c>
      <c r="J221" s="651"/>
      <c r="K221" s="447" t="s">
        <v>498</v>
      </c>
      <c r="L221" s="372" t="s">
        <v>497</v>
      </c>
    </row>
    <row r="222" spans="1:12">
      <c r="A222" t="s">
        <v>1110</v>
      </c>
      <c r="B222" t="s">
        <v>1111</v>
      </c>
      <c r="C222" s="66">
        <v>0</v>
      </c>
      <c r="D222" s="66">
        <v>0</v>
      </c>
      <c r="E222" s="66">
        <v>1</v>
      </c>
      <c r="F222" s="66">
        <v>1</v>
      </c>
      <c r="G222" s="66">
        <v>0</v>
      </c>
      <c r="H222" s="66">
        <v>2</v>
      </c>
      <c r="I222" s="66">
        <v>0.4</v>
      </c>
      <c r="J222" s="651"/>
      <c r="K222" s="447" t="s">
        <v>498</v>
      </c>
      <c r="L222" s="372" t="s">
        <v>497</v>
      </c>
    </row>
    <row r="223" spans="1:12">
      <c r="A223" t="s">
        <v>782</v>
      </c>
      <c r="B223" t="s">
        <v>1114</v>
      </c>
      <c r="C223" s="66">
        <v>17</v>
      </c>
      <c r="D223" s="66">
        <v>15</v>
      </c>
      <c r="E223" s="66">
        <v>17</v>
      </c>
      <c r="F223" s="66">
        <v>17</v>
      </c>
      <c r="G223" s="66">
        <v>13</v>
      </c>
      <c r="H223" s="66">
        <v>79</v>
      </c>
      <c r="I223" s="66">
        <v>15.8</v>
      </c>
      <c r="J223" s="651">
        <v>-0.23529411764705879</v>
      </c>
      <c r="K223" s="447" t="s">
        <v>498</v>
      </c>
      <c r="L223" s="372" t="s">
        <v>497</v>
      </c>
    </row>
    <row r="224" spans="1:12">
      <c r="A224" t="s">
        <v>505</v>
      </c>
      <c r="B224" t="s">
        <v>1115</v>
      </c>
      <c r="C224" s="66">
        <v>47</v>
      </c>
      <c r="D224" s="66">
        <v>44</v>
      </c>
      <c r="E224" s="66">
        <v>45</v>
      </c>
      <c r="F224" s="66">
        <v>49</v>
      </c>
      <c r="G224" s="66">
        <v>44</v>
      </c>
      <c r="H224" s="66">
        <v>229</v>
      </c>
      <c r="I224" s="66">
        <v>45.8</v>
      </c>
      <c r="J224" s="651">
        <v>-6.3829787234042548E-2</v>
      </c>
      <c r="K224" s="447" t="s">
        <v>498</v>
      </c>
      <c r="L224" s="372" t="s">
        <v>497</v>
      </c>
    </row>
    <row r="225" spans="1:12">
      <c r="A225" t="s">
        <v>1116</v>
      </c>
      <c r="B225" t="s">
        <v>1117</v>
      </c>
      <c r="C225" s="66">
        <v>0</v>
      </c>
      <c r="D225" s="66">
        <v>0</v>
      </c>
      <c r="E225" s="66">
        <v>1</v>
      </c>
      <c r="F225" s="66">
        <v>0</v>
      </c>
      <c r="G225" s="66">
        <v>0</v>
      </c>
      <c r="H225" s="66">
        <v>1</v>
      </c>
      <c r="I225" s="66">
        <v>0.2</v>
      </c>
      <c r="J225" s="651"/>
      <c r="K225" s="447" t="s">
        <v>498</v>
      </c>
      <c r="L225" s="372" t="s">
        <v>497</v>
      </c>
    </row>
    <row r="226" spans="1:12">
      <c r="A226" t="s">
        <v>507</v>
      </c>
      <c r="B226" t="s">
        <v>1117</v>
      </c>
      <c r="C226" s="66">
        <v>12</v>
      </c>
      <c r="D226" s="66">
        <v>17</v>
      </c>
      <c r="E226" s="66">
        <v>18</v>
      </c>
      <c r="F226" s="66">
        <v>12</v>
      </c>
      <c r="G226" s="66">
        <v>10</v>
      </c>
      <c r="H226" s="66">
        <v>69</v>
      </c>
      <c r="I226" s="66">
        <v>13.8</v>
      </c>
      <c r="J226" s="651">
        <v>-0.16666666666666663</v>
      </c>
      <c r="K226" s="447" t="s">
        <v>498</v>
      </c>
      <c r="L226" s="372" t="s">
        <v>497</v>
      </c>
    </row>
    <row r="227" spans="1:12">
      <c r="A227" t="s">
        <v>1118</v>
      </c>
      <c r="B227" t="s">
        <v>1119</v>
      </c>
      <c r="C227" s="66">
        <v>1</v>
      </c>
      <c r="D227" s="66">
        <v>0</v>
      </c>
      <c r="E227" s="66">
        <v>0</v>
      </c>
      <c r="F227" s="66">
        <v>0</v>
      </c>
      <c r="G227" s="66">
        <v>0</v>
      </c>
      <c r="H227" s="66">
        <v>1</v>
      </c>
      <c r="I227" s="66">
        <v>0.2</v>
      </c>
      <c r="J227" s="651">
        <v>-1</v>
      </c>
      <c r="K227" s="447" t="s">
        <v>498</v>
      </c>
      <c r="L227" s="372" t="s">
        <v>497</v>
      </c>
    </row>
    <row r="228" spans="1:12">
      <c r="A228" t="s">
        <v>1120</v>
      </c>
      <c r="B228" t="s">
        <v>781</v>
      </c>
      <c r="C228" s="66">
        <v>1</v>
      </c>
      <c r="D228" s="66">
        <v>0</v>
      </c>
      <c r="E228" s="66">
        <v>0</v>
      </c>
      <c r="F228" s="66">
        <v>1</v>
      </c>
      <c r="G228" s="66">
        <v>0</v>
      </c>
      <c r="H228" s="66">
        <v>2</v>
      </c>
      <c r="I228" s="66">
        <v>0.4</v>
      </c>
      <c r="J228" s="651">
        <v>-1</v>
      </c>
      <c r="K228" s="447" t="s">
        <v>498</v>
      </c>
      <c r="L228" s="372" t="s">
        <v>497</v>
      </c>
    </row>
    <row r="229" spans="1:12">
      <c r="A229" t="s">
        <v>1144</v>
      </c>
      <c r="B229" t="s">
        <v>1145</v>
      </c>
      <c r="C229" s="66">
        <v>2</v>
      </c>
      <c r="D229" s="66">
        <v>2</v>
      </c>
      <c r="E229" s="66">
        <v>3</v>
      </c>
      <c r="F229" s="66">
        <v>1</v>
      </c>
      <c r="G229" s="66">
        <v>0</v>
      </c>
      <c r="H229" s="66">
        <v>8</v>
      </c>
      <c r="I229" s="66">
        <v>1.6</v>
      </c>
      <c r="J229" s="651">
        <v>-1</v>
      </c>
      <c r="K229" s="447" t="s">
        <v>498</v>
      </c>
      <c r="L229" s="372" t="s">
        <v>497</v>
      </c>
    </row>
    <row r="230" spans="1:12">
      <c r="A230" t="s">
        <v>741</v>
      </c>
      <c r="B230" t="s">
        <v>742</v>
      </c>
      <c r="C230" s="66">
        <v>18</v>
      </c>
      <c r="D230" s="66">
        <v>21</v>
      </c>
      <c r="E230" s="66">
        <v>18</v>
      </c>
      <c r="F230" s="66">
        <v>20</v>
      </c>
      <c r="G230" s="66">
        <v>29</v>
      </c>
      <c r="H230" s="66">
        <v>106</v>
      </c>
      <c r="I230" s="66">
        <v>21.2</v>
      </c>
      <c r="J230" s="651">
        <v>0.61111111111111116</v>
      </c>
      <c r="K230" s="447" t="s">
        <v>498</v>
      </c>
      <c r="L230" s="372" t="s">
        <v>497</v>
      </c>
    </row>
    <row r="231" spans="1:12">
      <c r="A231" t="s">
        <v>1146</v>
      </c>
      <c r="B231" t="s">
        <v>1147</v>
      </c>
      <c r="C231" s="66">
        <v>2</v>
      </c>
      <c r="D231" s="66">
        <v>1</v>
      </c>
      <c r="E231" s="66">
        <v>0</v>
      </c>
      <c r="F231" s="66">
        <v>2</v>
      </c>
      <c r="G231" s="66">
        <v>1</v>
      </c>
      <c r="H231" s="66">
        <v>6</v>
      </c>
      <c r="I231" s="66">
        <v>1.2</v>
      </c>
      <c r="J231" s="651">
        <v>-0.5</v>
      </c>
      <c r="K231" s="447" t="s">
        <v>498</v>
      </c>
      <c r="L231" s="372" t="s">
        <v>497</v>
      </c>
    </row>
    <row r="232" spans="1:12">
      <c r="A232" t="s">
        <v>1157</v>
      </c>
      <c r="B232" t="s">
        <v>1158</v>
      </c>
      <c r="C232" s="66">
        <v>2</v>
      </c>
      <c r="D232" s="66">
        <v>3</v>
      </c>
      <c r="E232" s="66">
        <v>0</v>
      </c>
      <c r="F232" s="66">
        <v>2</v>
      </c>
      <c r="G232" s="66">
        <v>4</v>
      </c>
      <c r="H232" s="66">
        <v>11</v>
      </c>
      <c r="I232" s="66">
        <v>2.2000000000000002</v>
      </c>
      <c r="J232" s="651">
        <v>1</v>
      </c>
      <c r="K232" s="447" t="s">
        <v>498</v>
      </c>
      <c r="L232" s="372" t="s">
        <v>497</v>
      </c>
    </row>
    <row r="233" spans="1:12">
      <c r="A233" t="s">
        <v>514</v>
      </c>
      <c r="B233" t="s">
        <v>1159</v>
      </c>
      <c r="C233" s="66">
        <v>31</v>
      </c>
      <c r="D233" s="66">
        <v>18</v>
      </c>
      <c r="E233" s="66">
        <v>19</v>
      </c>
      <c r="F233" s="66">
        <v>23</v>
      </c>
      <c r="G233" s="66">
        <v>18</v>
      </c>
      <c r="H233" s="66">
        <v>109</v>
      </c>
      <c r="I233" s="66">
        <v>21.8</v>
      </c>
      <c r="J233" s="651">
        <v>-0.41935483870967744</v>
      </c>
      <c r="K233" s="447" t="s">
        <v>498</v>
      </c>
      <c r="L233" s="372" t="s">
        <v>497</v>
      </c>
    </row>
    <row r="234" spans="1:12">
      <c r="A234" t="s">
        <v>1160</v>
      </c>
      <c r="B234" t="s">
        <v>1161</v>
      </c>
      <c r="C234" s="66">
        <v>1</v>
      </c>
      <c r="D234" s="66">
        <v>2</v>
      </c>
      <c r="E234" s="66">
        <v>2</v>
      </c>
      <c r="F234" s="66">
        <v>1</v>
      </c>
      <c r="G234" s="66">
        <v>1</v>
      </c>
      <c r="H234" s="66">
        <v>7</v>
      </c>
      <c r="I234" s="66">
        <v>1.4</v>
      </c>
      <c r="J234" s="651">
        <v>0</v>
      </c>
      <c r="K234" s="447" t="s">
        <v>498</v>
      </c>
      <c r="L234" s="372" t="s">
        <v>497</v>
      </c>
    </row>
    <row r="235" spans="1:12">
      <c r="A235" t="s">
        <v>1162</v>
      </c>
      <c r="B235" t="s">
        <v>1163</v>
      </c>
      <c r="C235" s="66">
        <v>1</v>
      </c>
      <c r="D235" s="66">
        <v>0</v>
      </c>
      <c r="E235" s="66">
        <v>0</v>
      </c>
      <c r="F235" s="66">
        <v>0</v>
      </c>
      <c r="G235" s="66">
        <v>0</v>
      </c>
      <c r="H235" s="66">
        <v>1</v>
      </c>
      <c r="I235" s="66">
        <v>0.2</v>
      </c>
      <c r="J235" s="651">
        <v>-1</v>
      </c>
      <c r="K235" s="447" t="s">
        <v>498</v>
      </c>
      <c r="L235" s="372" t="s">
        <v>497</v>
      </c>
    </row>
    <row r="236" spans="1:12">
      <c r="A236" t="s">
        <v>1164</v>
      </c>
      <c r="B236" t="s">
        <v>1165</v>
      </c>
      <c r="C236" s="66">
        <v>3</v>
      </c>
      <c r="D236" s="66">
        <v>2</v>
      </c>
      <c r="E236" s="66">
        <v>2</v>
      </c>
      <c r="F236" s="66">
        <v>2</v>
      </c>
      <c r="G236" s="66">
        <v>1</v>
      </c>
      <c r="H236" s="66">
        <v>10</v>
      </c>
      <c r="I236" s="66">
        <v>2</v>
      </c>
      <c r="J236" s="651">
        <v>-0.66666666666666652</v>
      </c>
      <c r="K236" s="447" t="s">
        <v>498</v>
      </c>
      <c r="L236" s="372" t="s">
        <v>497</v>
      </c>
    </row>
    <row r="237" spans="1:12">
      <c r="A237" t="s">
        <v>1168</v>
      </c>
      <c r="B237" t="s">
        <v>1169</v>
      </c>
      <c r="C237" s="66">
        <v>1</v>
      </c>
      <c r="D237" s="66">
        <v>0</v>
      </c>
      <c r="E237" s="66">
        <v>0</v>
      </c>
      <c r="F237" s="66">
        <v>0</v>
      </c>
      <c r="G237" s="66">
        <v>0</v>
      </c>
      <c r="H237" s="66">
        <v>1</v>
      </c>
      <c r="I237" s="66">
        <v>0.2</v>
      </c>
      <c r="J237" s="651">
        <v>-1</v>
      </c>
      <c r="K237" s="447" t="s">
        <v>498</v>
      </c>
      <c r="L237" s="372" t="s">
        <v>497</v>
      </c>
    </row>
    <row r="238" spans="1:12">
      <c r="A238" t="s">
        <v>1170</v>
      </c>
      <c r="B238" t="s">
        <v>1171</v>
      </c>
      <c r="C238" s="66">
        <v>1</v>
      </c>
      <c r="D238" s="66">
        <v>1</v>
      </c>
      <c r="E238" s="66">
        <v>0</v>
      </c>
      <c r="F238" s="66">
        <v>0</v>
      </c>
      <c r="G238" s="66">
        <v>0</v>
      </c>
      <c r="H238" s="66">
        <v>2</v>
      </c>
      <c r="I238" s="66">
        <v>0.4</v>
      </c>
      <c r="J238" s="651">
        <v>-1</v>
      </c>
      <c r="K238" s="447" t="s">
        <v>498</v>
      </c>
      <c r="L238" s="372" t="s">
        <v>497</v>
      </c>
    </row>
    <row r="239" spans="1:12">
      <c r="A239" t="s">
        <v>773</v>
      </c>
      <c r="B239" t="s">
        <v>774</v>
      </c>
      <c r="C239" s="66">
        <v>257</v>
      </c>
      <c r="D239" s="66">
        <v>326</v>
      </c>
      <c r="E239" s="66">
        <v>370</v>
      </c>
      <c r="F239" s="66">
        <v>300</v>
      </c>
      <c r="G239" s="66">
        <v>269</v>
      </c>
      <c r="H239" s="66">
        <v>1522</v>
      </c>
      <c r="I239" s="66">
        <v>304.39999999999998</v>
      </c>
      <c r="J239" s="651">
        <v>4.6692607003891051E-2</v>
      </c>
      <c r="K239" s="447" t="s">
        <v>498</v>
      </c>
      <c r="L239" s="372" t="s">
        <v>497</v>
      </c>
    </row>
    <row r="240" spans="1:12">
      <c r="A240" t="s">
        <v>1179</v>
      </c>
      <c r="B240" t="s">
        <v>1180</v>
      </c>
      <c r="C240" s="66">
        <v>1</v>
      </c>
      <c r="D240" s="66">
        <v>2</v>
      </c>
      <c r="E240" s="66">
        <v>0</v>
      </c>
      <c r="F240" s="66">
        <v>0</v>
      </c>
      <c r="G240" s="66">
        <v>0</v>
      </c>
      <c r="H240" s="66">
        <v>3</v>
      </c>
      <c r="I240" s="66">
        <v>0.6</v>
      </c>
      <c r="J240" s="651">
        <v>-1</v>
      </c>
      <c r="K240" s="447" t="s">
        <v>498</v>
      </c>
      <c r="L240" s="372" t="s">
        <v>497</v>
      </c>
    </row>
    <row r="241" spans="1:12">
      <c r="A241" t="s">
        <v>765</v>
      </c>
      <c r="B241" t="s">
        <v>766</v>
      </c>
      <c r="C241" s="66">
        <v>313</v>
      </c>
      <c r="D241" s="66">
        <v>334</v>
      </c>
      <c r="E241" s="66">
        <v>327</v>
      </c>
      <c r="F241" s="66">
        <v>289</v>
      </c>
      <c r="G241" s="66">
        <v>292</v>
      </c>
      <c r="H241" s="66">
        <v>1555</v>
      </c>
      <c r="I241" s="66">
        <v>311</v>
      </c>
      <c r="J241" s="651">
        <v>-6.7092651757188496E-2</v>
      </c>
      <c r="K241" s="447" t="s">
        <v>498</v>
      </c>
      <c r="L241" s="372" t="s">
        <v>497</v>
      </c>
    </row>
    <row r="242" spans="1:12">
      <c r="A242" t="s">
        <v>769</v>
      </c>
      <c r="B242" t="s">
        <v>770</v>
      </c>
      <c r="C242" s="66">
        <v>76</v>
      </c>
      <c r="D242" s="66">
        <v>93</v>
      </c>
      <c r="E242" s="66">
        <v>127</v>
      </c>
      <c r="F242" s="66">
        <v>119</v>
      </c>
      <c r="G242" s="66">
        <v>99</v>
      </c>
      <c r="H242" s="66">
        <v>514</v>
      </c>
      <c r="I242" s="66">
        <v>102.8</v>
      </c>
      <c r="J242" s="651">
        <v>0.30263157894736842</v>
      </c>
      <c r="K242" s="447" t="s">
        <v>498</v>
      </c>
      <c r="L242" s="372" t="s">
        <v>497</v>
      </c>
    </row>
    <row r="243" spans="1:12">
      <c r="A243" t="s">
        <v>771</v>
      </c>
      <c r="B243" t="s">
        <v>772</v>
      </c>
      <c r="C243" s="66">
        <v>2303</v>
      </c>
      <c r="D243" s="66">
        <v>2351</v>
      </c>
      <c r="E243" s="66">
        <v>2367</v>
      </c>
      <c r="F243" s="66">
        <v>2327</v>
      </c>
      <c r="G243" s="66">
        <v>2120</v>
      </c>
      <c r="H243" s="66">
        <v>11468</v>
      </c>
      <c r="I243" s="66">
        <v>2293.6</v>
      </c>
      <c r="J243" s="651">
        <v>-7.9461571862787669E-2</v>
      </c>
      <c r="K243" s="447" t="s">
        <v>498</v>
      </c>
      <c r="L243" s="372" t="s">
        <v>497</v>
      </c>
    </row>
    <row r="244" spans="1:12">
      <c r="A244" t="s">
        <v>761</v>
      </c>
      <c r="B244" t="s">
        <v>762</v>
      </c>
      <c r="C244" s="66">
        <v>331</v>
      </c>
      <c r="D244" s="66">
        <v>278</v>
      </c>
      <c r="E244" s="66">
        <v>286</v>
      </c>
      <c r="F244" s="66">
        <v>245</v>
      </c>
      <c r="G244" s="66">
        <v>226</v>
      </c>
      <c r="H244" s="66">
        <v>1366</v>
      </c>
      <c r="I244" s="66">
        <v>273.2</v>
      </c>
      <c r="J244" s="651">
        <v>-0.31722054380664655</v>
      </c>
      <c r="K244" s="447" t="s">
        <v>498</v>
      </c>
      <c r="L244" s="372" t="s">
        <v>497</v>
      </c>
    </row>
    <row r="245" spans="1:12">
      <c r="A245" t="s">
        <v>767</v>
      </c>
      <c r="B245" t="s">
        <v>768</v>
      </c>
      <c r="C245" s="66">
        <v>131</v>
      </c>
      <c r="D245" s="66">
        <v>107</v>
      </c>
      <c r="E245" s="66">
        <v>103</v>
      </c>
      <c r="F245" s="66">
        <v>96</v>
      </c>
      <c r="G245" s="66">
        <v>81</v>
      </c>
      <c r="H245" s="66">
        <v>518</v>
      </c>
      <c r="I245" s="66">
        <v>103.6</v>
      </c>
      <c r="J245" s="651">
        <v>-0.38167938931297712</v>
      </c>
      <c r="K245" s="447" t="s">
        <v>498</v>
      </c>
      <c r="L245" s="372" t="s">
        <v>497</v>
      </c>
    </row>
    <row r="246" spans="1:12">
      <c r="A246" t="s">
        <v>775</v>
      </c>
      <c r="B246" t="s">
        <v>776</v>
      </c>
      <c r="C246" s="66">
        <v>57</v>
      </c>
      <c r="D246" s="66">
        <v>51</v>
      </c>
      <c r="E246" s="66">
        <v>65</v>
      </c>
      <c r="F246" s="66">
        <v>61</v>
      </c>
      <c r="G246" s="66">
        <v>64</v>
      </c>
      <c r="H246" s="66">
        <v>298</v>
      </c>
      <c r="I246" s="66">
        <v>59.6</v>
      </c>
      <c r="J246" s="651">
        <v>0.12280701754385964</v>
      </c>
      <c r="K246" s="447" t="s">
        <v>498</v>
      </c>
      <c r="L246" s="372" t="s">
        <v>497</v>
      </c>
    </row>
    <row r="247" spans="1:12">
      <c r="A247" t="s">
        <v>746</v>
      </c>
      <c r="B247" t="s">
        <v>744</v>
      </c>
      <c r="C247" s="66">
        <v>100</v>
      </c>
      <c r="D247" s="66">
        <v>98</v>
      </c>
      <c r="E247" s="66">
        <v>119</v>
      </c>
      <c r="F247" s="66">
        <v>82</v>
      </c>
      <c r="G247" s="66">
        <v>30</v>
      </c>
      <c r="H247" s="66">
        <v>429</v>
      </c>
      <c r="I247" s="66">
        <v>85.8</v>
      </c>
      <c r="J247" s="651">
        <v>-0.7</v>
      </c>
      <c r="K247" s="447" t="s">
        <v>498</v>
      </c>
      <c r="L247" s="372" t="s">
        <v>497</v>
      </c>
    </row>
    <row r="248" spans="1:12">
      <c r="A248" t="s">
        <v>517</v>
      </c>
      <c r="B248" t="s">
        <v>1213</v>
      </c>
      <c r="C248" s="66">
        <v>79</v>
      </c>
      <c r="D248" s="66">
        <v>85</v>
      </c>
      <c r="E248" s="66">
        <v>78</v>
      </c>
      <c r="F248" s="66">
        <v>75</v>
      </c>
      <c r="G248" s="66">
        <v>71</v>
      </c>
      <c r="H248" s="66">
        <v>388</v>
      </c>
      <c r="I248" s="66">
        <v>77.599999999999994</v>
      </c>
      <c r="J248" s="651">
        <v>-0.10126582278481014</v>
      </c>
      <c r="K248" s="447" t="s">
        <v>498</v>
      </c>
      <c r="L248" s="372" t="s">
        <v>497</v>
      </c>
    </row>
    <row r="249" spans="1:12">
      <c r="A249" t="s">
        <v>1214</v>
      </c>
      <c r="B249" t="s">
        <v>1215</v>
      </c>
      <c r="C249" s="66">
        <v>3</v>
      </c>
      <c r="D249" s="66">
        <v>2</v>
      </c>
      <c r="E249" s="66">
        <v>1</v>
      </c>
      <c r="F249" s="66">
        <v>1</v>
      </c>
      <c r="G249" s="66">
        <v>1</v>
      </c>
      <c r="H249" s="66">
        <v>8</v>
      </c>
      <c r="I249" s="66">
        <v>1.6</v>
      </c>
      <c r="J249" s="651">
        <v>-0.66666666666666652</v>
      </c>
      <c r="K249" s="447" t="s">
        <v>498</v>
      </c>
      <c r="L249" s="372" t="s">
        <v>497</v>
      </c>
    </row>
    <row r="250" spans="1:12">
      <c r="A250" t="s">
        <v>752</v>
      </c>
      <c r="B250" t="s">
        <v>1268</v>
      </c>
      <c r="C250" s="66">
        <v>7</v>
      </c>
      <c r="D250" s="66">
        <v>3</v>
      </c>
      <c r="E250" s="66">
        <v>4</v>
      </c>
      <c r="F250" s="66">
        <v>11</v>
      </c>
      <c r="G250" s="66">
        <v>12</v>
      </c>
      <c r="H250" s="66">
        <v>37</v>
      </c>
      <c r="I250" s="66">
        <v>7.4</v>
      </c>
      <c r="J250" s="651">
        <v>0.7142857142857143</v>
      </c>
      <c r="K250" s="447" t="s">
        <v>498</v>
      </c>
      <c r="L250" s="372" t="s">
        <v>497</v>
      </c>
    </row>
    <row r="251" spans="1:12">
      <c r="A251" t="s">
        <v>1269</v>
      </c>
      <c r="B251" t="s">
        <v>1270</v>
      </c>
      <c r="C251" s="66">
        <v>0</v>
      </c>
      <c r="D251" s="66">
        <v>0</v>
      </c>
      <c r="E251" s="66">
        <v>0</v>
      </c>
      <c r="F251" s="66">
        <v>0</v>
      </c>
      <c r="G251" s="66">
        <v>1</v>
      </c>
      <c r="H251" s="66">
        <v>1</v>
      </c>
      <c r="I251" s="66">
        <v>0.2</v>
      </c>
      <c r="J251" s="651"/>
      <c r="K251" s="447" t="s">
        <v>498</v>
      </c>
      <c r="L251" s="372" t="s">
        <v>497</v>
      </c>
    </row>
    <row r="252" spans="1:12">
      <c r="A252" t="s">
        <v>1276</v>
      </c>
      <c r="B252" t="s">
        <v>734</v>
      </c>
      <c r="C252" s="66">
        <v>0</v>
      </c>
      <c r="D252" s="66">
        <v>1</v>
      </c>
      <c r="E252" s="66">
        <v>1</v>
      </c>
      <c r="F252" s="66">
        <v>0</v>
      </c>
      <c r="G252" s="66">
        <v>0</v>
      </c>
      <c r="H252" s="66">
        <v>2</v>
      </c>
      <c r="I252" s="66">
        <v>0.4</v>
      </c>
      <c r="J252" s="651"/>
      <c r="K252" s="447" t="s">
        <v>498</v>
      </c>
      <c r="L252" s="372" t="s">
        <v>497</v>
      </c>
    </row>
    <row r="253" spans="1:12">
      <c r="A253" t="s">
        <v>733</v>
      </c>
      <c r="B253" t="s">
        <v>734</v>
      </c>
      <c r="C253" s="66">
        <v>175</v>
      </c>
      <c r="D253" s="66">
        <v>167</v>
      </c>
      <c r="E253" s="66">
        <v>135</v>
      </c>
      <c r="F253" s="66">
        <v>101</v>
      </c>
      <c r="G253" s="66">
        <v>87</v>
      </c>
      <c r="H253" s="66">
        <v>665</v>
      </c>
      <c r="I253" s="66">
        <v>133</v>
      </c>
      <c r="J253" s="651">
        <v>-0.50285714285714289</v>
      </c>
      <c r="K253" s="447" t="s">
        <v>498</v>
      </c>
      <c r="L253" s="372" t="s">
        <v>497</v>
      </c>
    </row>
    <row r="254" spans="1:12">
      <c r="A254" t="s">
        <v>1293</v>
      </c>
      <c r="B254" t="s">
        <v>731</v>
      </c>
      <c r="C254" s="66">
        <v>4</v>
      </c>
      <c r="D254" s="66">
        <v>1</v>
      </c>
      <c r="E254" s="66">
        <v>0</v>
      </c>
      <c r="F254" s="66">
        <v>0</v>
      </c>
      <c r="G254" s="66">
        <v>0</v>
      </c>
      <c r="H254" s="66">
        <v>5</v>
      </c>
      <c r="I254" s="66">
        <v>1</v>
      </c>
      <c r="J254" s="651">
        <v>-1</v>
      </c>
      <c r="K254" s="447" t="s">
        <v>498</v>
      </c>
      <c r="L254" s="372" t="s">
        <v>497</v>
      </c>
    </row>
    <row r="255" spans="1:12">
      <c r="A255" t="s">
        <v>730</v>
      </c>
      <c r="B255" t="s">
        <v>731</v>
      </c>
      <c r="C255" s="66">
        <v>526</v>
      </c>
      <c r="D255" s="66">
        <v>554</v>
      </c>
      <c r="E255" s="66">
        <v>525</v>
      </c>
      <c r="F255" s="66">
        <v>515</v>
      </c>
      <c r="G255" s="66">
        <v>545</v>
      </c>
      <c r="H255" s="66">
        <v>2665</v>
      </c>
      <c r="I255" s="66">
        <v>533</v>
      </c>
      <c r="J255" s="651">
        <v>3.6121673003802278E-2</v>
      </c>
      <c r="K255" s="447" t="s">
        <v>498</v>
      </c>
      <c r="L255" s="372" t="s">
        <v>497</v>
      </c>
    </row>
    <row r="256" spans="1:12">
      <c r="A256" t="s">
        <v>779</v>
      </c>
      <c r="B256" t="s">
        <v>1300</v>
      </c>
      <c r="C256" s="66">
        <v>6</v>
      </c>
      <c r="D256" s="66">
        <v>1</v>
      </c>
      <c r="E256" s="66">
        <v>1</v>
      </c>
      <c r="F256" s="66">
        <v>0</v>
      </c>
      <c r="G256" s="66">
        <v>2</v>
      </c>
      <c r="H256" s="66">
        <v>10</v>
      </c>
      <c r="I256" s="66">
        <v>2</v>
      </c>
      <c r="J256" s="651">
        <v>-0.66666666666666652</v>
      </c>
      <c r="K256" s="447" t="s">
        <v>498</v>
      </c>
      <c r="L256" s="372" t="s">
        <v>497</v>
      </c>
    </row>
    <row r="257" spans="1:12">
      <c r="A257" t="s">
        <v>777</v>
      </c>
      <c r="B257" t="s">
        <v>778</v>
      </c>
      <c r="C257" s="66">
        <v>0</v>
      </c>
      <c r="D257" s="66">
        <v>5</v>
      </c>
      <c r="E257" s="66">
        <v>9</v>
      </c>
      <c r="F257" s="66">
        <v>5</v>
      </c>
      <c r="G257" s="66">
        <v>7</v>
      </c>
      <c r="H257" s="66">
        <v>26</v>
      </c>
      <c r="I257" s="66">
        <v>5.2</v>
      </c>
      <c r="J257" s="651"/>
      <c r="K257" s="447" t="s">
        <v>498</v>
      </c>
      <c r="L257" s="372" t="s">
        <v>497</v>
      </c>
    </row>
    <row r="258" spans="1:12">
      <c r="A258" t="s">
        <v>1301</v>
      </c>
      <c r="B258" t="s">
        <v>1302</v>
      </c>
      <c r="C258" s="66">
        <v>1</v>
      </c>
      <c r="D258" s="66">
        <v>2</v>
      </c>
      <c r="E258" s="66">
        <v>0</v>
      </c>
      <c r="F258" s="66">
        <v>0</v>
      </c>
      <c r="G258" s="66">
        <v>1</v>
      </c>
      <c r="H258" s="66">
        <v>4</v>
      </c>
      <c r="I258" s="66">
        <v>0.8</v>
      </c>
      <c r="J258" s="651">
        <v>0</v>
      </c>
      <c r="K258" s="447" t="s">
        <v>498</v>
      </c>
      <c r="L258" s="372" t="s">
        <v>497</v>
      </c>
    </row>
    <row r="259" spans="1:12">
      <c r="A259" t="s">
        <v>502</v>
      </c>
      <c r="B259" t="s">
        <v>1312</v>
      </c>
      <c r="C259" s="66">
        <v>27</v>
      </c>
      <c r="D259" s="66">
        <v>38</v>
      </c>
      <c r="E259" s="66">
        <v>61</v>
      </c>
      <c r="F259" s="66">
        <v>63</v>
      </c>
      <c r="G259" s="66">
        <v>61</v>
      </c>
      <c r="H259" s="66">
        <v>250</v>
      </c>
      <c r="I259" s="66">
        <v>50</v>
      </c>
      <c r="J259" s="651">
        <v>1.2592592592592593</v>
      </c>
      <c r="K259" s="447" t="s">
        <v>498</v>
      </c>
      <c r="L259" s="372" t="s">
        <v>497</v>
      </c>
    </row>
    <row r="260" spans="1:12">
      <c r="A260" t="s">
        <v>1313</v>
      </c>
      <c r="B260" t="s">
        <v>1314</v>
      </c>
      <c r="C260" s="66">
        <v>2</v>
      </c>
      <c r="D260" s="66">
        <v>3</v>
      </c>
      <c r="E260" s="66">
        <v>1</v>
      </c>
      <c r="F260" s="66">
        <v>0</v>
      </c>
      <c r="G260" s="66">
        <v>0</v>
      </c>
      <c r="H260" s="66">
        <v>6</v>
      </c>
      <c r="I260" s="66">
        <v>1.2</v>
      </c>
      <c r="J260" s="651">
        <v>-1</v>
      </c>
      <c r="K260" s="447" t="s">
        <v>498</v>
      </c>
      <c r="L260" s="372" t="s">
        <v>497</v>
      </c>
    </row>
    <row r="261" spans="1:12">
      <c r="A261" t="s">
        <v>754</v>
      </c>
      <c r="B261" t="s">
        <v>1315</v>
      </c>
      <c r="C261" s="66">
        <v>39</v>
      </c>
      <c r="D261" s="66">
        <v>44</v>
      </c>
      <c r="E261" s="66">
        <v>46</v>
      </c>
      <c r="F261" s="66">
        <v>44</v>
      </c>
      <c r="G261" s="66">
        <v>32</v>
      </c>
      <c r="H261" s="66">
        <v>205</v>
      </c>
      <c r="I261" s="66">
        <v>41</v>
      </c>
      <c r="J261" s="651">
        <v>-0.17948717948717949</v>
      </c>
      <c r="K261" s="447" t="s">
        <v>498</v>
      </c>
      <c r="L261" s="372" t="s">
        <v>497</v>
      </c>
    </row>
    <row r="262" spans="1:12">
      <c r="A262" t="s">
        <v>757</v>
      </c>
      <c r="B262" t="s">
        <v>758</v>
      </c>
      <c r="C262" s="66">
        <v>19</v>
      </c>
      <c r="D262" s="66">
        <v>6</v>
      </c>
      <c r="E262" s="66">
        <v>8</v>
      </c>
      <c r="F262" s="66">
        <v>3</v>
      </c>
      <c r="G262" s="66">
        <v>3</v>
      </c>
      <c r="H262" s="66">
        <v>39</v>
      </c>
      <c r="I262" s="66">
        <v>7.8</v>
      </c>
      <c r="J262" s="651">
        <v>-0.84210526315789469</v>
      </c>
      <c r="K262" s="447" t="s">
        <v>498</v>
      </c>
      <c r="L262" s="372" t="s">
        <v>497</v>
      </c>
    </row>
    <row r="263" spans="1:12">
      <c r="A263" t="s">
        <v>503</v>
      </c>
      <c r="B263" t="s">
        <v>1318</v>
      </c>
      <c r="C263" s="66">
        <v>54</v>
      </c>
      <c r="D263" s="66">
        <v>47</v>
      </c>
      <c r="E263" s="66">
        <v>36</v>
      </c>
      <c r="F263" s="66">
        <v>13</v>
      </c>
      <c r="G263" s="66">
        <v>11</v>
      </c>
      <c r="H263" s="66">
        <v>161</v>
      </c>
      <c r="I263" s="66">
        <v>32.200000000000003</v>
      </c>
      <c r="J263" s="651">
        <v>-0.79629629629629628</v>
      </c>
      <c r="K263" s="447" t="s">
        <v>498</v>
      </c>
      <c r="L263" s="372" t="s">
        <v>497</v>
      </c>
    </row>
    <row r="264" spans="1:12">
      <c r="A264" t="s">
        <v>1320</v>
      </c>
      <c r="B264" t="s">
        <v>1321</v>
      </c>
      <c r="C264" s="66">
        <v>2</v>
      </c>
      <c r="D264" s="66">
        <v>1</v>
      </c>
      <c r="E264" s="66">
        <v>0</v>
      </c>
      <c r="F264" s="66">
        <v>0</v>
      </c>
      <c r="G264" s="66">
        <v>0</v>
      </c>
      <c r="H264" s="66">
        <v>3</v>
      </c>
      <c r="I264" s="66">
        <v>0.6</v>
      </c>
      <c r="J264" s="651">
        <v>-1</v>
      </c>
      <c r="K264" s="447" t="s">
        <v>498</v>
      </c>
      <c r="L264" s="372" t="s">
        <v>497</v>
      </c>
    </row>
    <row r="265" spans="1:12">
      <c r="A265" t="s">
        <v>759</v>
      </c>
      <c r="B265" t="s">
        <v>760</v>
      </c>
      <c r="C265" s="66">
        <v>35</v>
      </c>
      <c r="D265" s="66">
        <v>25</v>
      </c>
      <c r="E265" s="66">
        <v>15</v>
      </c>
      <c r="F265" s="66">
        <v>8</v>
      </c>
      <c r="G265" s="66">
        <v>7</v>
      </c>
      <c r="H265" s="66">
        <v>90</v>
      </c>
      <c r="I265" s="66">
        <v>18</v>
      </c>
      <c r="J265" s="651">
        <v>-0.8</v>
      </c>
      <c r="K265" s="447" t="s">
        <v>498</v>
      </c>
      <c r="L265" s="372" t="s">
        <v>497</v>
      </c>
    </row>
    <row r="266" spans="1:12">
      <c r="A266" t="s">
        <v>763</v>
      </c>
      <c r="B266" t="s">
        <v>764</v>
      </c>
      <c r="C266" s="66">
        <v>7</v>
      </c>
      <c r="D266" s="66">
        <v>38</v>
      </c>
      <c r="E266" s="66">
        <v>49</v>
      </c>
      <c r="F266" s="66">
        <v>52</v>
      </c>
      <c r="G266" s="66">
        <v>36</v>
      </c>
      <c r="H266" s="66">
        <v>182</v>
      </c>
      <c r="I266" s="66">
        <v>36.4</v>
      </c>
      <c r="J266" s="651">
        <v>4.1428571428571432</v>
      </c>
      <c r="K266" s="447" t="s">
        <v>498</v>
      </c>
      <c r="L266" s="372" t="s">
        <v>497</v>
      </c>
    </row>
    <row r="267" spans="1:12">
      <c r="A267" t="s">
        <v>1324</v>
      </c>
      <c r="B267" t="s">
        <v>1325</v>
      </c>
      <c r="C267" s="66">
        <v>1</v>
      </c>
      <c r="D267" s="66">
        <v>0</v>
      </c>
      <c r="E267" s="66">
        <v>0</v>
      </c>
      <c r="F267" s="66">
        <v>1</v>
      </c>
      <c r="G267" s="66">
        <v>0</v>
      </c>
      <c r="H267" s="66">
        <v>2</v>
      </c>
      <c r="I267" s="66">
        <v>0.4</v>
      </c>
      <c r="J267" s="651">
        <v>-1</v>
      </c>
      <c r="K267" s="447" t="s">
        <v>498</v>
      </c>
      <c r="L267" s="372" t="s">
        <v>497</v>
      </c>
    </row>
    <row r="268" spans="1:12">
      <c r="A268" t="s">
        <v>1326</v>
      </c>
      <c r="B268" t="s">
        <v>1327</v>
      </c>
      <c r="C268" s="66">
        <v>6</v>
      </c>
      <c r="D268" s="66">
        <v>13</v>
      </c>
      <c r="E268" s="66">
        <v>14</v>
      </c>
      <c r="F268" s="66">
        <v>12</v>
      </c>
      <c r="G268" s="66">
        <v>11</v>
      </c>
      <c r="H268" s="66">
        <v>56</v>
      </c>
      <c r="I268" s="66">
        <v>11.2</v>
      </c>
      <c r="J268" s="651">
        <v>0.83333333333333348</v>
      </c>
      <c r="K268" s="447" t="s">
        <v>498</v>
      </c>
      <c r="L268" s="372" t="s">
        <v>497</v>
      </c>
    </row>
    <row r="269" spans="1:12">
      <c r="A269" t="s">
        <v>737</v>
      </c>
      <c r="B269" t="s">
        <v>738</v>
      </c>
      <c r="C269" s="66">
        <v>0</v>
      </c>
      <c r="D269" s="66">
        <v>0</v>
      </c>
      <c r="E269" s="66">
        <v>29</v>
      </c>
      <c r="F269" s="66">
        <v>111</v>
      </c>
      <c r="G269" s="66">
        <v>155</v>
      </c>
      <c r="H269" s="66">
        <v>295</v>
      </c>
      <c r="I269" s="66">
        <v>59</v>
      </c>
      <c r="J269" s="651"/>
      <c r="K269" s="447" t="s">
        <v>498</v>
      </c>
      <c r="L269" s="372" t="s">
        <v>497</v>
      </c>
    </row>
    <row r="270" spans="1:12">
      <c r="A270" t="s">
        <v>735</v>
      </c>
      <c r="B270" t="s">
        <v>1335</v>
      </c>
      <c r="C270" s="66">
        <v>66</v>
      </c>
      <c r="D270" s="66">
        <v>68</v>
      </c>
      <c r="E270" s="66">
        <v>64</v>
      </c>
      <c r="F270" s="66">
        <v>65</v>
      </c>
      <c r="G270" s="66">
        <v>57</v>
      </c>
      <c r="H270" s="66">
        <v>320</v>
      </c>
      <c r="I270" s="66">
        <v>64</v>
      </c>
      <c r="J270" s="651">
        <v>-0.13636363636363635</v>
      </c>
      <c r="K270" s="447" t="s">
        <v>498</v>
      </c>
      <c r="L270" s="372" t="s">
        <v>497</v>
      </c>
    </row>
    <row r="271" spans="1:12">
      <c r="A271" t="s">
        <v>747</v>
      </c>
      <c r="B271" t="s">
        <v>1359</v>
      </c>
      <c r="C271" s="66">
        <v>22</v>
      </c>
      <c r="D271" s="66">
        <v>26</v>
      </c>
      <c r="E271" s="66">
        <v>37</v>
      </c>
      <c r="F271" s="66">
        <v>36</v>
      </c>
      <c r="G271" s="66">
        <v>28</v>
      </c>
      <c r="H271" s="66">
        <v>149</v>
      </c>
      <c r="I271" s="66">
        <v>29.8</v>
      </c>
      <c r="J271" s="651">
        <v>0.27272727272727271</v>
      </c>
      <c r="K271" s="447" t="s">
        <v>498</v>
      </c>
      <c r="L271" s="372" t="s">
        <v>497</v>
      </c>
    </row>
    <row r="272" spans="1:12">
      <c r="A272" t="s">
        <v>1360</v>
      </c>
      <c r="B272" t="s">
        <v>1361</v>
      </c>
      <c r="C272" s="66">
        <v>0</v>
      </c>
      <c r="D272" s="66">
        <v>1</v>
      </c>
      <c r="E272" s="66">
        <v>0</v>
      </c>
      <c r="F272" s="66">
        <v>1</v>
      </c>
      <c r="G272" s="66">
        <v>0</v>
      </c>
      <c r="H272" s="66">
        <v>2</v>
      </c>
      <c r="I272" s="66">
        <v>0.4</v>
      </c>
      <c r="J272" s="651"/>
      <c r="K272" s="447" t="s">
        <v>498</v>
      </c>
      <c r="L272" s="372" t="s">
        <v>497</v>
      </c>
    </row>
    <row r="273" spans="1:12">
      <c r="A273" t="s">
        <v>1002</v>
      </c>
      <c r="B273" t="s">
        <v>1003</v>
      </c>
      <c r="C273" s="66">
        <v>5</v>
      </c>
      <c r="D273" s="66">
        <v>3</v>
      </c>
      <c r="E273" s="66">
        <v>7</v>
      </c>
      <c r="F273" s="66">
        <v>9</v>
      </c>
      <c r="G273" s="66">
        <v>3</v>
      </c>
      <c r="H273" s="66">
        <v>27</v>
      </c>
      <c r="I273" s="66">
        <v>5.4</v>
      </c>
      <c r="J273" s="651">
        <v>-0.4</v>
      </c>
      <c r="K273" s="447" t="s">
        <v>681</v>
      </c>
      <c r="L273" s="372" t="s">
        <v>673</v>
      </c>
    </row>
    <row r="274" spans="1:12">
      <c r="A274" t="s">
        <v>953</v>
      </c>
      <c r="B274" t="s">
        <v>954</v>
      </c>
      <c r="C274" s="66">
        <v>138</v>
      </c>
      <c r="D274" s="66">
        <v>143</v>
      </c>
      <c r="E274" s="66">
        <v>131</v>
      </c>
      <c r="F274" s="66">
        <v>153</v>
      </c>
      <c r="G274" s="66">
        <v>151</v>
      </c>
      <c r="H274" s="66">
        <v>716</v>
      </c>
      <c r="I274" s="66">
        <v>143.19999999999999</v>
      </c>
      <c r="J274" s="651">
        <v>9.4202898550724654E-2</v>
      </c>
      <c r="K274" s="447" t="s">
        <v>681</v>
      </c>
      <c r="L274" s="372" t="s">
        <v>673</v>
      </c>
    </row>
    <row r="275" spans="1:12">
      <c r="A275" t="s">
        <v>680</v>
      </c>
      <c r="B275" t="s">
        <v>937</v>
      </c>
      <c r="C275" s="66">
        <v>73</v>
      </c>
      <c r="D275" s="66">
        <v>82</v>
      </c>
      <c r="E275" s="66">
        <v>74</v>
      </c>
      <c r="F275" s="66">
        <v>63</v>
      </c>
      <c r="G275" s="66">
        <v>66</v>
      </c>
      <c r="H275" s="66">
        <v>358</v>
      </c>
      <c r="I275" s="66">
        <v>71.599999999999994</v>
      </c>
      <c r="J275" s="651">
        <v>-9.5890410958904104E-2</v>
      </c>
      <c r="K275" s="447" t="s">
        <v>681</v>
      </c>
      <c r="L275" s="372" t="s">
        <v>673</v>
      </c>
    </row>
    <row r="276" spans="1:12">
      <c r="A276" t="s">
        <v>687</v>
      </c>
      <c r="B276" t="s">
        <v>959</v>
      </c>
      <c r="C276" s="66">
        <v>101</v>
      </c>
      <c r="D276" s="66">
        <v>103</v>
      </c>
      <c r="E276" s="66">
        <v>116</v>
      </c>
      <c r="F276" s="66">
        <v>120</v>
      </c>
      <c r="G276" s="66">
        <v>118</v>
      </c>
      <c r="H276" s="66">
        <v>558</v>
      </c>
      <c r="I276" s="66">
        <v>111.6</v>
      </c>
      <c r="J276" s="651">
        <v>0.16831683168316833</v>
      </c>
      <c r="K276" s="447" t="s">
        <v>681</v>
      </c>
      <c r="L276" s="372" t="s">
        <v>673</v>
      </c>
    </row>
    <row r="277" spans="1:12">
      <c r="A277" t="s">
        <v>1039</v>
      </c>
      <c r="B277" t="s">
        <v>1040</v>
      </c>
      <c r="C277" s="66">
        <v>4</v>
      </c>
      <c r="D277" s="66">
        <v>1</v>
      </c>
      <c r="E277" s="66">
        <v>0</v>
      </c>
      <c r="F277" s="66">
        <v>0</v>
      </c>
      <c r="G277" s="66">
        <v>0</v>
      </c>
      <c r="H277" s="66">
        <v>5</v>
      </c>
      <c r="I277" s="66">
        <v>1</v>
      </c>
      <c r="J277" s="651">
        <v>-1</v>
      </c>
      <c r="K277" s="447" t="s">
        <v>681</v>
      </c>
      <c r="L277" s="372" t="s">
        <v>673</v>
      </c>
    </row>
    <row r="278" spans="1:12">
      <c r="A278" t="s">
        <v>957</v>
      </c>
      <c r="B278" t="s">
        <v>958</v>
      </c>
      <c r="C278" s="66">
        <v>125</v>
      </c>
      <c r="D278" s="66">
        <v>138</v>
      </c>
      <c r="E278" s="66">
        <v>145</v>
      </c>
      <c r="F278" s="66">
        <v>113</v>
      </c>
      <c r="G278" s="66">
        <v>117</v>
      </c>
      <c r="H278" s="66">
        <v>638</v>
      </c>
      <c r="I278" s="66">
        <v>127.6</v>
      </c>
      <c r="J278" s="651">
        <v>-6.4000000000000001E-2</v>
      </c>
      <c r="K278" s="447" t="s">
        <v>681</v>
      </c>
      <c r="L278" s="372" t="s">
        <v>673</v>
      </c>
    </row>
    <row r="279" spans="1:12">
      <c r="A279" t="s">
        <v>1064</v>
      </c>
      <c r="B279" t="s">
        <v>1065</v>
      </c>
      <c r="C279" s="66">
        <v>4</v>
      </c>
      <c r="D279" s="66">
        <v>9</v>
      </c>
      <c r="E279" s="66">
        <v>1</v>
      </c>
      <c r="F279" s="66">
        <v>6</v>
      </c>
      <c r="G279" s="66">
        <v>4</v>
      </c>
      <c r="H279" s="66">
        <v>24</v>
      </c>
      <c r="I279" s="66">
        <v>4.8</v>
      </c>
      <c r="J279" s="651">
        <v>0</v>
      </c>
      <c r="K279" s="447" t="s">
        <v>681</v>
      </c>
      <c r="L279" s="372" t="s">
        <v>673</v>
      </c>
    </row>
    <row r="280" spans="1:12">
      <c r="A280" t="s">
        <v>949</v>
      </c>
      <c r="B280" t="s">
        <v>950</v>
      </c>
      <c r="C280" s="66">
        <v>239</v>
      </c>
      <c r="D280" s="66">
        <v>263</v>
      </c>
      <c r="E280" s="66">
        <v>237</v>
      </c>
      <c r="F280" s="66">
        <v>222</v>
      </c>
      <c r="G280" s="66">
        <v>219</v>
      </c>
      <c r="H280" s="66">
        <v>1180</v>
      </c>
      <c r="I280" s="66">
        <v>236</v>
      </c>
      <c r="J280" s="651">
        <v>-8.3682008368200833E-2</v>
      </c>
      <c r="K280" s="447" t="s">
        <v>681</v>
      </c>
      <c r="L280" s="372" t="s">
        <v>673</v>
      </c>
    </row>
    <row r="281" spans="1:12">
      <c r="A281" t="s">
        <v>960</v>
      </c>
      <c r="B281" t="s">
        <v>961</v>
      </c>
      <c r="C281" s="66">
        <v>259</v>
      </c>
      <c r="D281" s="66">
        <v>279</v>
      </c>
      <c r="E281" s="66">
        <v>278</v>
      </c>
      <c r="F281" s="66">
        <v>287</v>
      </c>
      <c r="G281" s="66">
        <v>246</v>
      </c>
      <c r="H281" s="66">
        <v>1349</v>
      </c>
      <c r="I281" s="66">
        <v>269.8</v>
      </c>
      <c r="J281" s="651">
        <v>-5.019305019305019E-2</v>
      </c>
      <c r="K281" s="447" t="s">
        <v>681</v>
      </c>
      <c r="L281" s="372" t="s">
        <v>673</v>
      </c>
    </row>
    <row r="282" spans="1:12">
      <c r="A282" t="s">
        <v>962</v>
      </c>
      <c r="B282" t="s">
        <v>963</v>
      </c>
      <c r="C282" s="66">
        <v>117</v>
      </c>
      <c r="D282" s="66">
        <v>150</v>
      </c>
      <c r="E282" s="66">
        <v>192</v>
      </c>
      <c r="F282" s="66">
        <v>157</v>
      </c>
      <c r="G282" s="66">
        <v>112</v>
      </c>
      <c r="H282" s="66">
        <v>728</v>
      </c>
      <c r="I282" s="66">
        <v>145.6</v>
      </c>
      <c r="J282" s="651">
        <v>-4.2735042735042743E-2</v>
      </c>
      <c r="K282" s="447" t="s">
        <v>681</v>
      </c>
      <c r="L282" s="372" t="s">
        <v>673</v>
      </c>
    </row>
    <row r="283" spans="1:12">
      <c r="A283" t="s">
        <v>941</v>
      </c>
      <c r="B283" t="s">
        <v>942</v>
      </c>
      <c r="C283" s="66">
        <v>672</v>
      </c>
      <c r="D283" s="66">
        <v>802</v>
      </c>
      <c r="E283" s="66">
        <v>860</v>
      </c>
      <c r="F283" s="66">
        <v>957</v>
      </c>
      <c r="G283" s="66">
        <v>1062</v>
      </c>
      <c r="H283" s="66">
        <v>4353</v>
      </c>
      <c r="I283" s="66">
        <v>870.6</v>
      </c>
      <c r="J283" s="651">
        <v>0.5803571428571429</v>
      </c>
      <c r="K283" s="447" t="s">
        <v>681</v>
      </c>
      <c r="L283" s="372" t="s">
        <v>673</v>
      </c>
    </row>
    <row r="284" spans="1:12">
      <c r="A284" t="s">
        <v>1087</v>
      </c>
      <c r="B284" t="s">
        <v>1511</v>
      </c>
      <c r="C284" s="66">
        <v>4</v>
      </c>
      <c r="D284" s="66">
        <v>1</v>
      </c>
      <c r="E284" s="66">
        <v>3</v>
      </c>
      <c r="F284" s="66">
        <v>0</v>
      </c>
      <c r="G284" s="66">
        <v>0</v>
      </c>
      <c r="H284" s="66">
        <v>8</v>
      </c>
      <c r="I284" s="66">
        <v>1.6</v>
      </c>
      <c r="J284" s="651">
        <v>-1</v>
      </c>
      <c r="K284" s="447" t="s">
        <v>681</v>
      </c>
      <c r="L284" s="372" t="s">
        <v>673</v>
      </c>
    </row>
    <row r="285" spans="1:12">
      <c r="A285" t="s">
        <v>1088</v>
      </c>
      <c r="B285" t="s">
        <v>1089</v>
      </c>
      <c r="C285" s="66">
        <v>4</v>
      </c>
      <c r="D285" s="66">
        <v>4</v>
      </c>
      <c r="E285" s="66">
        <v>3</v>
      </c>
      <c r="F285" s="66">
        <v>3</v>
      </c>
      <c r="G285" s="66">
        <v>3</v>
      </c>
      <c r="H285" s="66">
        <v>17</v>
      </c>
      <c r="I285" s="66">
        <v>3.4</v>
      </c>
      <c r="J285" s="651">
        <v>-0.25</v>
      </c>
      <c r="K285" s="447" t="s">
        <v>681</v>
      </c>
      <c r="L285" s="372" t="s">
        <v>673</v>
      </c>
    </row>
    <row r="286" spans="1:12">
      <c r="A286" t="s">
        <v>1090</v>
      </c>
      <c r="B286" t="s">
        <v>1091</v>
      </c>
      <c r="C286" s="66">
        <v>1</v>
      </c>
      <c r="D286" s="66">
        <v>0</v>
      </c>
      <c r="E286" s="66">
        <v>0</v>
      </c>
      <c r="F286" s="66">
        <v>1</v>
      </c>
      <c r="G286" s="66">
        <v>1</v>
      </c>
      <c r="H286" s="66">
        <v>3</v>
      </c>
      <c r="I286" s="66">
        <v>0.6</v>
      </c>
      <c r="J286" s="651">
        <v>0</v>
      </c>
      <c r="K286" s="447" t="s">
        <v>681</v>
      </c>
      <c r="L286" s="372" t="s">
        <v>673</v>
      </c>
    </row>
    <row r="287" spans="1:12">
      <c r="A287" t="s">
        <v>685</v>
      </c>
      <c r="B287" t="s">
        <v>1102</v>
      </c>
      <c r="C287" s="66">
        <v>241</v>
      </c>
      <c r="D287" s="66">
        <v>336</v>
      </c>
      <c r="E287" s="66">
        <v>422</v>
      </c>
      <c r="F287" s="66">
        <v>516</v>
      </c>
      <c r="G287" s="66">
        <v>618</v>
      </c>
      <c r="H287" s="66">
        <v>2133</v>
      </c>
      <c r="I287" s="66">
        <v>426.6</v>
      </c>
      <c r="J287" s="651">
        <v>1.5643153526970954</v>
      </c>
      <c r="K287" s="447" t="s">
        <v>681</v>
      </c>
      <c r="L287" s="372" t="s">
        <v>673</v>
      </c>
    </row>
    <row r="288" spans="1:12">
      <c r="A288" t="s">
        <v>1103</v>
      </c>
      <c r="B288" t="s">
        <v>1104</v>
      </c>
      <c r="C288" s="66">
        <v>4</v>
      </c>
      <c r="D288" s="66">
        <v>0</v>
      </c>
      <c r="E288" s="66">
        <v>1</v>
      </c>
      <c r="F288" s="66">
        <v>1</v>
      </c>
      <c r="G288" s="66">
        <v>1</v>
      </c>
      <c r="H288" s="66">
        <v>7</v>
      </c>
      <c r="I288" s="66">
        <v>1.4</v>
      </c>
      <c r="J288" s="651">
        <v>-0.75</v>
      </c>
      <c r="K288" s="447" t="s">
        <v>681</v>
      </c>
      <c r="L288" s="372" t="s">
        <v>673</v>
      </c>
    </row>
    <row r="289" spans="1:13">
      <c r="A289" t="s">
        <v>945</v>
      </c>
      <c r="B289" t="s">
        <v>946</v>
      </c>
      <c r="C289" s="66">
        <v>266</v>
      </c>
      <c r="D289" s="66">
        <v>331</v>
      </c>
      <c r="E289" s="66">
        <v>316</v>
      </c>
      <c r="F289" s="66">
        <v>281</v>
      </c>
      <c r="G289" s="66">
        <v>230</v>
      </c>
      <c r="H289" s="66">
        <v>1424</v>
      </c>
      <c r="I289" s="66">
        <v>284.8</v>
      </c>
      <c r="J289" s="651">
        <v>-0.13533834586466165</v>
      </c>
      <c r="K289" s="447" t="s">
        <v>681</v>
      </c>
      <c r="L289" s="372" t="s">
        <v>673</v>
      </c>
    </row>
    <row r="290" spans="1:13">
      <c r="A290" t="s">
        <v>1149</v>
      </c>
      <c r="B290" t="s">
        <v>1150</v>
      </c>
      <c r="C290" s="66">
        <v>3</v>
      </c>
      <c r="D290" s="66">
        <v>6</v>
      </c>
      <c r="E290" s="66">
        <v>3</v>
      </c>
      <c r="F290" s="66">
        <v>0</v>
      </c>
      <c r="G290" s="66">
        <v>1</v>
      </c>
      <c r="H290" s="66">
        <v>13</v>
      </c>
      <c r="I290" s="66">
        <v>2.6</v>
      </c>
      <c r="J290" s="651">
        <v>-0.66666666666666652</v>
      </c>
      <c r="K290" s="447" t="s">
        <v>681</v>
      </c>
      <c r="L290" s="372" t="s">
        <v>673</v>
      </c>
    </row>
    <row r="291" spans="1:13">
      <c r="A291" t="s">
        <v>1151</v>
      </c>
      <c r="B291" t="s">
        <v>1152</v>
      </c>
      <c r="C291" s="66">
        <v>5</v>
      </c>
      <c r="D291" s="66">
        <v>4</v>
      </c>
      <c r="E291" s="66">
        <v>1</v>
      </c>
      <c r="F291" s="66">
        <v>0</v>
      </c>
      <c r="G291" s="66">
        <v>0</v>
      </c>
      <c r="H291" s="66">
        <v>10</v>
      </c>
      <c r="I291" s="66">
        <v>2</v>
      </c>
      <c r="J291" s="651">
        <v>-1</v>
      </c>
      <c r="K291" s="447" t="s">
        <v>681</v>
      </c>
      <c r="L291" s="372" t="s">
        <v>673</v>
      </c>
    </row>
    <row r="292" spans="1:13">
      <c r="A292" t="s">
        <v>967</v>
      </c>
      <c r="B292" t="s">
        <v>968</v>
      </c>
      <c r="C292" s="66">
        <v>14</v>
      </c>
      <c r="D292" s="66">
        <v>19</v>
      </c>
      <c r="E292" s="66">
        <v>15</v>
      </c>
      <c r="F292" s="66">
        <v>20</v>
      </c>
      <c r="G292" s="66">
        <v>17</v>
      </c>
      <c r="H292" s="66">
        <v>85</v>
      </c>
      <c r="I292" s="66">
        <v>17</v>
      </c>
      <c r="J292" s="651">
        <v>0.21428571428571427</v>
      </c>
      <c r="K292" s="447" t="s">
        <v>681</v>
      </c>
      <c r="L292" s="372" t="s">
        <v>673</v>
      </c>
    </row>
    <row r="293" spans="1:13">
      <c r="A293" t="s">
        <v>1166</v>
      </c>
      <c r="B293" t="s">
        <v>1167</v>
      </c>
      <c r="C293" s="66">
        <v>6</v>
      </c>
      <c r="D293" s="66">
        <v>2</v>
      </c>
      <c r="E293" s="66">
        <v>1</v>
      </c>
      <c r="F293" s="66">
        <v>2</v>
      </c>
      <c r="G293" s="66">
        <v>3</v>
      </c>
      <c r="H293" s="66">
        <v>14</v>
      </c>
      <c r="I293" s="66">
        <v>2.8</v>
      </c>
      <c r="J293" s="651">
        <v>-0.5</v>
      </c>
      <c r="K293" s="447" t="s">
        <v>681</v>
      </c>
      <c r="L293" s="372" t="s">
        <v>673</v>
      </c>
    </row>
    <row r="294" spans="1:13">
      <c r="A294" t="s">
        <v>951</v>
      </c>
      <c r="B294" t="s">
        <v>952</v>
      </c>
      <c r="C294" s="66">
        <v>178</v>
      </c>
      <c r="D294" s="66">
        <v>175</v>
      </c>
      <c r="E294" s="66">
        <v>167</v>
      </c>
      <c r="F294" s="66">
        <v>168</v>
      </c>
      <c r="G294" s="66">
        <v>219</v>
      </c>
      <c r="H294" s="66">
        <v>907</v>
      </c>
      <c r="I294" s="66">
        <v>181.4</v>
      </c>
      <c r="J294" s="651">
        <v>0.2303370786516854</v>
      </c>
      <c r="K294" s="447" t="s">
        <v>681</v>
      </c>
      <c r="L294" s="372" t="s">
        <v>673</v>
      </c>
    </row>
    <row r="295" spans="1:13">
      <c r="A295" t="s">
        <v>965</v>
      </c>
      <c r="B295" t="s">
        <v>966</v>
      </c>
      <c r="C295" s="66">
        <v>1</v>
      </c>
      <c r="D295" s="66">
        <v>1</v>
      </c>
      <c r="E295" s="66">
        <v>0</v>
      </c>
      <c r="F295" s="66">
        <v>0</v>
      </c>
      <c r="G295" s="66">
        <v>1</v>
      </c>
      <c r="H295" s="66">
        <v>3</v>
      </c>
      <c r="I295" s="66">
        <v>0.6</v>
      </c>
      <c r="J295" s="651">
        <v>0</v>
      </c>
      <c r="K295" s="447" t="s">
        <v>681</v>
      </c>
      <c r="L295" s="372" t="s">
        <v>673</v>
      </c>
    </row>
    <row r="296" spans="1:13">
      <c r="A296" t="s">
        <v>943</v>
      </c>
      <c r="B296" t="s">
        <v>944</v>
      </c>
      <c r="C296" s="66">
        <v>252</v>
      </c>
      <c r="D296" s="66">
        <v>241</v>
      </c>
      <c r="E296" s="66">
        <v>296</v>
      </c>
      <c r="F296" s="66">
        <v>322</v>
      </c>
      <c r="G296" s="66">
        <v>343</v>
      </c>
      <c r="H296" s="66">
        <v>1454</v>
      </c>
      <c r="I296" s="66">
        <v>290.8</v>
      </c>
      <c r="J296" s="651">
        <v>0.36111111111111105</v>
      </c>
      <c r="K296" s="447" t="s">
        <v>681</v>
      </c>
      <c r="L296" s="372" t="s">
        <v>673</v>
      </c>
    </row>
    <row r="297" spans="1:13">
      <c r="A297" t="s">
        <v>1229</v>
      </c>
      <c r="B297" t="s">
        <v>1230</v>
      </c>
      <c r="C297" s="66">
        <v>8</v>
      </c>
      <c r="D297" s="66">
        <v>6</v>
      </c>
      <c r="E297" s="66">
        <v>3</v>
      </c>
      <c r="F297" s="66">
        <v>0</v>
      </c>
      <c r="G297" s="66">
        <v>0</v>
      </c>
      <c r="H297" s="66">
        <v>17</v>
      </c>
      <c r="I297" s="66">
        <v>3.4</v>
      </c>
      <c r="J297" s="651">
        <v>-1</v>
      </c>
      <c r="K297" s="447" t="s">
        <v>681</v>
      </c>
      <c r="L297" s="372" t="s">
        <v>673</v>
      </c>
    </row>
    <row r="298" spans="1:13">
      <c r="A298" t="s">
        <v>1241</v>
      </c>
      <c r="B298" t="s">
        <v>1242</v>
      </c>
      <c r="C298" s="66">
        <v>7</v>
      </c>
      <c r="D298" s="66">
        <v>18</v>
      </c>
      <c r="E298" s="66">
        <v>26</v>
      </c>
      <c r="F298" s="66">
        <v>19</v>
      </c>
      <c r="G298" s="66">
        <v>19</v>
      </c>
      <c r="H298" s="66">
        <v>89</v>
      </c>
      <c r="I298" s="66">
        <v>17.8</v>
      </c>
      <c r="J298" s="651">
        <v>1.7142857142857142</v>
      </c>
      <c r="K298" s="447" t="s">
        <v>681</v>
      </c>
      <c r="L298" s="372" t="s">
        <v>673</v>
      </c>
    </row>
    <row r="299" spans="1:13">
      <c r="A299" t="s">
        <v>1243</v>
      </c>
      <c r="B299" t="s">
        <v>1244</v>
      </c>
      <c r="C299" s="66">
        <v>8</v>
      </c>
      <c r="D299" s="66">
        <v>7</v>
      </c>
      <c r="E299" s="66">
        <v>6</v>
      </c>
      <c r="F299" s="66">
        <v>9</v>
      </c>
      <c r="G299" s="66">
        <v>6</v>
      </c>
      <c r="H299" s="66">
        <v>36</v>
      </c>
      <c r="I299" s="66">
        <v>7.2</v>
      </c>
      <c r="J299" s="651">
        <v>-0.25</v>
      </c>
      <c r="K299" s="447" t="s">
        <v>681</v>
      </c>
      <c r="L299" s="372" t="s">
        <v>673</v>
      </c>
    </row>
    <row r="300" spans="1:13">
      <c r="A300" t="s">
        <v>1245</v>
      </c>
      <c r="B300" t="s">
        <v>1246</v>
      </c>
      <c r="C300" s="66">
        <v>0</v>
      </c>
      <c r="D300" s="66">
        <v>1</v>
      </c>
      <c r="E300" s="66">
        <v>0</v>
      </c>
      <c r="F300" s="66">
        <v>0</v>
      </c>
      <c r="G300" s="66">
        <v>0</v>
      </c>
      <c r="H300" s="66">
        <v>1</v>
      </c>
      <c r="I300" s="66">
        <v>0.2</v>
      </c>
      <c r="J300" s="651"/>
      <c r="K300" s="447" t="s">
        <v>681</v>
      </c>
      <c r="L300" s="372" t="s">
        <v>673</v>
      </c>
      <c r="M300" t="s">
        <v>1317</v>
      </c>
    </row>
    <row r="301" spans="1:13">
      <c r="A301" t="s">
        <v>971</v>
      </c>
      <c r="B301" t="s">
        <v>972</v>
      </c>
      <c r="C301" s="66">
        <v>9</v>
      </c>
      <c r="D301" s="66">
        <v>8</v>
      </c>
      <c r="E301" s="66">
        <v>7</v>
      </c>
      <c r="F301" s="66">
        <v>10</v>
      </c>
      <c r="G301" s="66">
        <v>12</v>
      </c>
      <c r="H301" s="66">
        <v>46</v>
      </c>
      <c r="I301" s="66">
        <v>9.1999999999999993</v>
      </c>
      <c r="J301" s="651">
        <v>0.33333333333333326</v>
      </c>
      <c r="K301" s="447" t="s">
        <v>681</v>
      </c>
      <c r="L301" s="372" t="s">
        <v>673</v>
      </c>
      <c r="M301" t="s">
        <v>1319</v>
      </c>
    </row>
    <row r="302" spans="1:13">
      <c r="A302" t="s">
        <v>1266</v>
      </c>
      <c r="B302" t="s">
        <v>1267</v>
      </c>
      <c r="C302" s="66">
        <v>0</v>
      </c>
      <c r="D302" s="66">
        <v>1</v>
      </c>
      <c r="E302" s="66">
        <v>0</v>
      </c>
      <c r="F302" s="66">
        <v>0</v>
      </c>
      <c r="G302" s="66">
        <v>0</v>
      </c>
      <c r="H302" s="66">
        <v>1</v>
      </c>
      <c r="I302" s="66">
        <v>0.2</v>
      </c>
      <c r="J302" s="651"/>
      <c r="K302" s="447" t="s">
        <v>681</v>
      </c>
      <c r="L302" s="372" t="s">
        <v>673</v>
      </c>
      <c r="M302" t="s">
        <v>1322</v>
      </c>
    </row>
    <row r="303" spans="1:13">
      <c r="A303" t="s">
        <v>947</v>
      </c>
      <c r="B303" t="s">
        <v>948</v>
      </c>
      <c r="C303" s="66">
        <v>423</v>
      </c>
      <c r="D303" s="66">
        <v>458</v>
      </c>
      <c r="E303" s="66">
        <v>447</v>
      </c>
      <c r="F303" s="66">
        <v>394</v>
      </c>
      <c r="G303" s="66">
        <v>369</v>
      </c>
      <c r="H303" s="66">
        <v>2091</v>
      </c>
      <c r="I303" s="66">
        <v>418.2</v>
      </c>
      <c r="J303" s="651">
        <v>-0.1276595744680851</v>
      </c>
      <c r="K303" s="447" t="s">
        <v>681</v>
      </c>
      <c r="L303" s="372" t="s">
        <v>673</v>
      </c>
      <c r="M303" t="s">
        <v>1323</v>
      </c>
    </row>
    <row r="304" spans="1:13">
      <c r="A304" t="s">
        <v>1277</v>
      </c>
      <c r="B304" t="s">
        <v>1278</v>
      </c>
      <c r="C304" s="66">
        <v>8</v>
      </c>
      <c r="D304" s="66">
        <v>3</v>
      </c>
      <c r="E304" s="66">
        <v>3</v>
      </c>
      <c r="F304" s="66">
        <v>1</v>
      </c>
      <c r="G304" s="66">
        <v>1</v>
      </c>
      <c r="H304" s="66">
        <v>16</v>
      </c>
      <c r="I304" s="66">
        <v>3.2</v>
      </c>
      <c r="J304" s="651">
        <v>-0.875</v>
      </c>
      <c r="K304" s="447" t="s">
        <v>681</v>
      </c>
      <c r="L304" s="372" t="s">
        <v>673</v>
      </c>
    </row>
    <row r="305" spans="1:12">
      <c r="A305" t="s">
        <v>1279</v>
      </c>
      <c r="B305" t="s">
        <v>1280</v>
      </c>
      <c r="C305" s="66">
        <v>4</v>
      </c>
      <c r="D305" s="66">
        <v>2</v>
      </c>
      <c r="E305" s="66">
        <v>1</v>
      </c>
      <c r="F305" s="66">
        <v>0</v>
      </c>
      <c r="G305" s="66">
        <v>0</v>
      </c>
      <c r="H305" s="66">
        <v>7</v>
      </c>
      <c r="I305" s="66">
        <v>1.4</v>
      </c>
      <c r="J305" s="651">
        <v>-1</v>
      </c>
      <c r="K305" s="447" t="s">
        <v>681</v>
      </c>
      <c r="L305" s="372" t="s">
        <v>673</v>
      </c>
    </row>
    <row r="306" spans="1:12">
      <c r="A306" t="s">
        <v>704</v>
      </c>
      <c r="B306" t="s">
        <v>1282</v>
      </c>
      <c r="C306" s="66">
        <v>31</v>
      </c>
      <c r="D306" s="66">
        <v>32</v>
      </c>
      <c r="E306" s="66">
        <v>28</v>
      </c>
      <c r="F306" s="66">
        <v>13</v>
      </c>
      <c r="G306" s="66">
        <v>7</v>
      </c>
      <c r="H306" s="66">
        <v>111</v>
      </c>
      <c r="I306" s="66">
        <v>22.2</v>
      </c>
      <c r="J306" s="651">
        <v>-0.77419354838709675</v>
      </c>
      <c r="K306" s="447" t="s">
        <v>681</v>
      </c>
      <c r="L306" s="372" t="s">
        <v>673</v>
      </c>
    </row>
    <row r="307" spans="1:12">
      <c r="A307" t="s">
        <v>700</v>
      </c>
      <c r="B307" t="s">
        <v>1283</v>
      </c>
      <c r="C307" s="66">
        <v>58</v>
      </c>
      <c r="D307" s="66">
        <v>52</v>
      </c>
      <c r="E307" s="66">
        <v>42</v>
      </c>
      <c r="F307" s="66">
        <v>25</v>
      </c>
      <c r="G307" s="66">
        <v>14</v>
      </c>
      <c r="H307" s="66">
        <v>191</v>
      </c>
      <c r="I307" s="66">
        <v>38.200000000000003</v>
      </c>
      <c r="J307" s="651">
        <v>-0.75862068965517238</v>
      </c>
      <c r="K307" s="447" t="s">
        <v>681</v>
      </c>
      <c r="L307" s="372" t="s">
        <v>673</v>
      </c>
    </row>
    <row r="308" spans="1:12">
      <c r="A308" t="s">
        <v>955</v>
      </c>
      <c r="B308" t="s">
        <v>1284</v>
      </c>
      <c r="C308" s="66">
        <v>1</v>
      </c>
      <c r="D308" s="66">
        <v>1</v>
      </c>
      <c r="E308" s="66">
        <v>4</v>
      </c>
      <c r="F308" s="66">
        <v>34</v>
      </c>
      <c r="G308" s="66">
        <v>68</v>
      </c>
      <c r="H308" s="66">
        <v>108</v>
      </c>
      <c r="I308" s="66">
        <v>21.6</v>
      </c>
      <c r="J308" s="651">
        <v>67</v>
      </c>
      <c r="K308" s="447" t="s">
        <v>681</v>
      </c>
      <c r="L308" s="372" t="s">
        <v>673</v>
      </c>
    </row>
    <row r="309" spans="1:12">
      <c r="A309" t="s">
        <v>702</v>
      </c>
      <c r="B309" t="s">
        <v>1285</v>
      </c>
      <c r="C309" s="66">
        <v>22</v>
      </c>
      <c r="D309" s="66">
        <v>22</v>
      </c>
      <c r="E309" s="66">
        <v>20</v>
      </c>
      <c r="F309" s="66">
        <v>5</v>
      </c>
      <c r="G309" s="66">
        <v>3</v>
      </c>
      <c r="H309" s="66">
        <v>72</v>
      </c>
      <c r="I309" s="66">
        <v>14.4</v>
      </c>
      <c r="J309" s="651">
        <v>-0.86363636363636365</v>
      </c>
      <c r="K309" s="447" t="s">
        <v>681</v>
      </c>
      <c r="L309" s="372" t="s">
        <v>673</v>
      </c>
    </row>
    <row r="310" spans="1:12">
      <c r="A310" t="s">
        <v>1286</v>
      </c>
      <c r="B310" t="s">
        <v>1287</v>
      </c>
      <c r="C310" s="66">
        <v>0</v>
      </c>
      <c r="D310" s="66">
        <v>0</v>
      </c>
      <c r="E310" s="66">
        <v>1</v>
      </c>
      <c r="F310" s="66">
        <v>0</v>
      </c>
      <c r="G310" s="66">
        <v>0</v>
      </c>
      <c r="H310" s="66">
        <v>1</v>
      </c>
      <c r="I310" s="66">
        <v>0.2</v>
      </c>
      <c r="J310" s="651"/>
      <c r="K310" s="447" t="s">
        <v>681</v>
      </c>
      <c r="L310" s="372" t="s">
        <v>673</v>
      </c>
    </row>
    <row r="311" spans="1:12">
      <c r="A311" t="s">
        <v>707</v>
      </c>
      <c r="B311" t="s">
        <v>1288</v>
      </c>
      <c r="C311" s="66">
        <v>16</v>
      </c>
      <c r="D311" s="66">
        <v>15</v>
      </c>
      <c r="E311" s="66">
        <v>6</v>
      </c>
      <c r="F311" s="66">
        <v>6</v>
      </c>
      <c r="G311" s="66">
        <v>4</v>
      </c>
      <c r="H311" s="66">
        <v>47</v>
      </c>
      <c r="I311" s="66">
        <v>9.4</v>
      </c>
      <c r="J311" s="651">
        <v>-0.75</v>
      </c>
      <c r="K311" s="447" t="s">
        <v>681</v>
      </c>
      <c r="L311" s="372" t="s">
        <v>673</v>
      </c>
    </row>
    <row r="312" spans="1:12">
      <c r="A312" t="s">
        <v>1289</v>
      </c>
      <c r="B312" t="s">
        <v>1290</v>
      </c>
      <c r="C312" s="66">
        <v>11</v>
      </c>
      <c r="D312" s="66">
        <v>9</v>
      </c>
      <c r="E312" s="66">
        <v>6</v>
      </c>
      <c r="F312" s="66">
        <v>6</v>
      </c>
      <c r="G312" s="66">
        <v>6</v>
      </c>
      <c r="H312" s="66">
        <v>38</v>
      </c>
      <c r="I312" s="66">
        <v>7.6</v>
      </c>
      <c r="J312" s="651">
        <v>-0.45454545454545453</v>
      </c>
      <c r="K312" s="447" t="s">
        <v>681</v>
      </c>
      <c r="L312" s="372" t="s">
        <v>673</v>
      </c>
    </row>
    <row r="313" spans="1:12">
      <c r="A313" t="s">
        <v>1291</v>
      </c>
      <c r="B313" t="s">
        <v>1292</v>
      </c>
      <c r="C313" s="66">
        <v>4</v>
      </c>
      <c r="D313" s="66">
        <v>0</v>
      </c>
      <c r="E313" s="66">
        <v>0</v>
      </c>
      <c r="F313" s="66">
        <v>1</v>
      </c>
      <c r="G313" s="66">
        <v>0</v>
      </c>
      <c r="H313" s="66">
        <v>5</v>
      </c>
      <c r="I313" s="66">
        <v>1</v>
      </c>
      <c r="J313" s="651">
        <v>-1</v>
      </c>
      <c r="K313" s="447" t="s">
        <v>681</v>
      </c>
      <c r="L313" s="372" t="s">
        <v>673</v>
      </c>
    </row>
    <row r="314" spans="1:12">
      <c r="A314" t="s">
        <v>969</v>
      </c>
      <c r="B314" t="s">
        <v>970</v>
      </c>
      <c r="C314" s="66">
        <v>20</v>
      </c>
      <c r="D314" s="66">
        <v>21</v>
      </c>
      <c r="E314" s="66">
        <v>12</v>
      </c>
      <c r="F314" s="66">
        <v>8</v>
      </c>
      <c r="G314" s="66">
        <v>6</v>
      </c>
      <c r="H314" s="66">
        <v>67</v>
      </c>
      <c r="I314" s="66">
        <v>13.4</v>
      </c>
      <c r="J314" s="651">
        <v>-0.7</v>
      </c>
      <c r="K314" s="447" t="s">
        <v>681</v>
      </c>
      <c r="L314" s="372" t="s">
        <v>673</v>
      </c>
    </row>
    <row r="315" spans="1:12">
      <c r="A315" t="s">
        <v>1392</v>
      </c>
      <c r="B315" t="s">
        <v>1393</v>
      </c>
      <c r="C315" s="66">
        <v>2</v>
      </c>
      <c r="D315" s="66">
        <v>1</v>
      </c>
      <c r="E315" s="66">
        <v>3</v>
      </c>
      <c r="F315" s="66">
        <v>1</v>
      </c>
      <c r="G315" s="66">
        <v>0</v>
      </c>
      <c r="H315" s="66">
        <v>7</v>
      </c>
      <c r="I315" s="66">
        <v>1.4</v>
      </c>
      <c r="J315" s="651">
        <v>-1</v>
      </c>
      <c r="K315" s="447" t="s">
        <v>681</v>
      </c>
      <c r="L315" s="372" t="s">
        <v>673</v>
      </c>
    </row>
    <row r="316" spans="1:12">
      <c r="A316" t="s">
        <v>923</v>
      </c>
      <c r="B316" t="s">
        <v>924</v>
      </c>
      <c r="C316" s="66">
        <v>6</v>
      </c>
      <c r="D316" s="66">
        <v>8</v>
      </c>
      <c r="E316" s="66">
        <v>9</v>
      </c>
      <c r="F316" s="66">
        <v>7</v>
      </c>
      <c r="G316" s="66">
        <v>8</v>
      </c>
      <c r="H316" s="66">
        <v>38</v>
      </c>
      <c r="I316" s="66">
        <v>7.6</v>
      </c>
      <c r="J316" s="651">
        <v>0.33333333333333326</v>
      </c>
      <c r="K316" s="447" t="s">
        <v>672</v>
      </c>
      <c r="L316" s="372" t="s">
        <v>586</v>
      </c>
    </row>
    <row r="317" spans="1:12">
      <c r="A317" t="s">
        <v>798</v>
      </c>
      <c r="B317" t="s">
        <v>1188</v>
      </c>
      <c r="C317" s="66">
        <v>10355</v>
      </c>
      <c r="D317" s="66">
        <v>10266</v>
      </c>
      <c r="E317" s="66">
        <v>7796</v>
      </c>
      <c r="F317" s="66">
        <v>4592</v>
      </c>
      <c r="G317" s="66">
        <v>2643</v>
      </c>
      <c r="H317" s="66">
        <v>35652</v>
      </c>
      <c r="I317" s="66">
        <v>7130.4</v>
      </c>
      <c r="J317" s="651">
        <v>-0.74476098503138577</v>
      </c>
      <c r="K317" s="447" t="s">
        <v>537</v>
      </c>
      <c r="L317" s="372" t="s">
        <v>536</v>
      </c>
    </row>
    <row r="318" spans="1:12">
      <c r="A318" t="s">
        <v>816</v>
      </c>
      <c r="B318" t="s">
        <v>817</v>
      </c>
      <c r="C318" s="66">
        <v>0</v>
      </c>
      <c r="D318" s="66">
        <v>1</v>
      </c>
      <c r="E318" s="66">
        <v>1347</v>
      </c>
      <c r="F318" s="66">
        <v>2852</v>
      </c>
      <c r="G318" s="66">
        <v>2929</v>
      </c>
      <c r="H318" s="66">
        <v>7129</v>
      </c>
      <c r="I318" s="66">
        <v>1425.8</v>
      </c>
      <c r="J318" s="651"/>
      <c r="K318" s="447" t="s">
        <v>537</v>
      </c>
      <c r="L318" s="372" t="s">
        <v>536</v>
      </c>
    </row>
    <row r="319" spans="1:12">
      <c r="A319" t="s">
        <v>802</v>
      </c>
      <c r="B319" t="s">
        <v>398</v>
      </c>
      <c r="C319" s="66">
        <v>0</v>
      </c>
      <c r="D319" s="66">
        <v>0</v>
      </c>
      <c r="E319" s="66">
        <v>286</v>
      </c>
      <c r="F319" s="66">
        <v>480</v>
      </c>
      <c r="G319" s="66">
        <v>690</v>
      </c>
      <c r="H319" s="66">
        <v>1456</v>
      </c>
      <c r="I319" s="66">
        <v>291.2</v>
      </c>
      <c r="J319" s="651"/>
      <c r="K319" s="447" t="s">
        <v>537</v>
      </c>
      <c r="L319" s="372" t="s">
        <v>536</v>
      </c>
    </row>
    <row r="320" spans="1:12">
      <c r="A320" t="s">
        <v>1189</v>
      </c>
      <c r="B320" t="s">
        <v>1190</v>
      </c>
      <c r="C320" s="66">
        <v>9</v>
      </c>
      <c r="D320" s="66">
        <v>5</v>
      </c>
      <c r="E320" s="66">
        <v>7</v>
      </c>
      <c r="F320" s="66">
        <v>3</v>
      </c>
      <c r="G320" s="66">
        <v>2</v>
      </c>
      <c r="H320" s="66">
        <v>26</v>
      </c>
      <c r="I320" s="66">
        <v>5.2</v>
      </c>
      <c r="J320" s="651">
        <v>-0.7777777777777779</v>
      </c>
      <c r="K320" s="447" t="s">
        <v>537</v>
      </c>
      <c r="L320" s="372" t="s">
        <v>536</v>
      </c>
    </row>
    <row r="321" spans="1:12">
      <c r="A321" t="s">
        <v>803</v>
      </c>
      <c r="B321" t="s">
        <v>399</v>
      </c>
      <c r="C321" s="66">
        <v>0</v>
      </c>
      <c r="D321" s="66">
        <v>0</v>
      </c>
      <c r="E321" s="66">
        <v>182</v>
      </c>
      <c r="F321" s="66">
        <v>403</v>
      </c>
      <c r="G321" s="66">
        <v>593</v>
      </c>
      <c r="H321" s="66">
        <v>1178</v>
      </c>
      <c r="I321" s="66">
        <v>235.6</v>
      </c>
      <c r="J321" s="651"/>
      <c r="K321" s="447" t="s">
        <v>537</v>
      </c>
      <c r="L321" s="372" t="s">
        <v>536</v>
      </c>
    </row>
    <row r="322" spans="1:12">
      <c r="A322" t="s">
        <v>1191</v>
      </c>
      <c r="B322" t="s">
        <v>1192</v>
      </c>
      <c r="C322" s="66">
        <v>3</v>
      </c>
      <c r="D322" s="66">
        <v>2</v>
      </c>
      <c r="E322" s="66">
        <v>2</v>
      </c>
      <c r="F322" s="66">
        <v>2</v>
      </c>
      <c r="G322" s="66">
        <v>2</v>
      </c>
      <c r="H322" s="66">
        <v>11</v>
      </c>
      <c r="I322" s="66">
        <v>2.2000000000000002</v>
      </c>
      <c r="J322" s="651">
        <v>-0.33333333333333326</v>
      </c>
      <c r="K322" s="447" t="s">
        <v>537</v>
      </c>
      <c r="L322" s="372" t="s">
        <v>536</v>
      </c>
    </row>
    <row r="323" spans="1:12">
      <c r="A323" t="s">
        <v>800</v>
      </c>
      <c r="B323" t="s">
        <v>400</v>
      </c>
      <c r="C323" s="66">
        <v>0</v>
      </c>
      <c r="D323" s="66">
        <v>0</v>
      </c>
      <c r="E323" s="66">
        <v>301</v>
      </c>
      <c r="F323" s="66">
        <v>841</v>
      </c>
      <c r="G323" s="66">
        <v>1591</v>
      </c>
      <c r="H323" s="66">
        <v>2733</v>
      </c>
      <c r="I323" s="66">
        <v>546.6</v>
      </c>
      <c r="J323" s="651"/>
      <c r="K323" s="447" t="s">
        <v>537</v>
      </c>
      <c r="L323" s="372" t="s">
        <v>536</v>
      </c>
    </row>
    <row r="324" spans="1:12">
      <c r="A324" t="s">
        <v>801</v>
      </c>
      <c r="B324" t="s">
        <v>401</v>
      </c>
      <c r="C324" s="66">
        <v>0</v>
      </c>
      <c r="D324" s="66">
        <v>0</v>
      </c>
      <c r="E324" s="66">
        <v>189</v>
      </c>
      <c r="F324" s="66">
        <v>637</v>
      </c>
      <c r="G324" s="66">
        <v>1488</v>
      </c>
      <c r="H324" s="66">
        <v>2314</v>
      </c>
      <c r="I324" s="66">
        <v>462.8</v>
      </c>
      <c r="J324" s="651"/>
      <c r="K324" s="447" t="s">
        <v>537</v>
      </c>
      <c r="L324" s="372" t="s">
        <v>536</v>
      </c>
    </row>
    <row r="325" spans="1:12">
      <c r="A325" t="s">
        <v>538</v>
      </c>
      <c r="B325" t="s">
        <v>809</v>
      </c>
      <c r="C325" s="66">
        <v>265</v>
      </c>
      <c r="D325" s="66">
        <v>175</v>
      </c>
      <c r="E325" s="66">
        <v>115</v>
      </c>
      <c r="F325" s="66">
        <v>68</v>
      </c>
      <c r="G325" s="66">
        <v>46</v>
      </c>
      <c r="H325" s="66">
        <v>669</v>
      </c>
      <c r="I325" s="66">
        <v>133.80000000000001</v>
      </c>
      <c r="J325" s="651">
        <v>-0.82641509433962268</v>
      </c>
      <c r="K325" s="447" t="s">
        <v>537</v>
      </c>
      <c r="L325" s="372" t="s">
        <v>536</v>
      </c>
    </row>
    <row r="326" spans="1:12">
      <c r="A326" t="s">
        <v>805</v>
      </c>
      <c r="B326" t="s">
        <v>806</v>
      </c>
      <c r="C326" s="66">
        <v>39</v>
      </c>
      <c r="D326" s="66">
        <v>29</v>
      </c>
      <c r="E326" s="66">
        <v>16</v>
      </c>
      <c r="F326" s="66">
        <v>8</v>
      </c>
      <c r="G326" s="66">
        <v>5</v>
      </c>
      <c r="H326" s="66">
        <v>97</v>
      </c>
      <c r="I326" s="66">
        <v>19.399999999999999</v>
      </c>
      <c r="J326" s="651">
        <v>-0.87179487179487181</v>
      </c>
      <c r="K326" s="447" t="s">
        <v>537</v>
      </c>
      <c r="L326" s="372" t="s">
        <v>536</v>
      </c>
    </row>
    <row r="327" spans="1:12">
      <c r="A327" t="s">
        <v>810</v>
      </c>
      <c r="B327" t="s">
        <v>811</v>
      </c>
      <c r="C327" s="66">
        <v>36</v>
      </c>
      <c r="D327" s="66">
        <v>15</v>
      </c>
      <c r="E327" s="66">
        <v>16</v>
      </c>
      <c r="F327" s="66">
        <v>11</v>
      </c>
      <c r="G327" s="66">
        <v>5</v>
      </c>
      <c r="H327" s="66">
        <v>83</v>
      </c>
      <c r="I327" s="66">
        <v>16.600000000000001</v>
      </c>
      <c r="J327" s="651">
        <v>-0.86111111111111116</v>
      </c>
      <c r="K327" s="447" t="s">
        <v>537</v>
      </c>
      <c r="L327" s="372" t="s">
        <v>536</v>
      </c>
    </row>
    <row r="328" spans="1:12">
      <c r="A328" t="s">
        <v>540</v>
      </c>
      <c r="B328" t="s">
        <v>812</v>
      </c>
      <c r="C328" s="66">
        <v>74</v>
      </c>
      <c r="D328" s="66">
        <v>44</v>
      </c>
      <c r="E328" s="66">
        <v>31</v>
      </c>
      <c r="F328" s="66">
        <v>14</v>
      </c>
      <c r="G328" s="66">
        <v>4</v>
      </c>
      <c r="H328" s="66">
        <v>167</v>
      </c>
      <c r="I328" s="66">
        <v>33.4</v>
      </c>
      <c r="J328" s="651">
        <v>-0.94594594594594594</v>
      </c>
      <c r="K328" s="447" t="s">
        <v>537</v>
      </c>
      <c r="L328" s="372" t="s">
        <v>536</v>
      </c>
    </row>
    <row r="329" spans="1:12">
      <c r="A329" t="s">
        <v>1193</v>
      </c>
      <c r="B329" t="s">
        <v>1194</v>
      </c>
      <c r="C329" s="66">
        <v>17</v>
      </c>
      <c r="D329" s="66">
        <v>11</v>
      </c>
      <c r="E329" s="66">
        <v>7</v>
      </c>
      <c r="F329" s="66">
        <v>3</v>
      </c>
      <c r="G329" s="66">
        <v>1</v>
      </c>
      <c r="H329" s="66">
        <v>39</v>
      </c>
      <c r="I329" s="66">
        <v>7.8</v>
      </c>
      <c r="J329" s="651">
        <v>-0.94117647058823517</v>
      </c>
      <c r="K329" s="447" t="s">
        <v>537</v>
      </c>
      <c r="L329" s="372" t="s">
        <v>536</v>
      </c>
    </row>
    <row r="330" spans="1:12">
      <c r="A330" t="s">
        <v>542</v>
      </c>
      <c r="B330" t="s">
        <v>808</v>
      </c>
      <c r="C330" s="66">
        <v>126</v>
      </c>
      <c r="D330" s="66">
        <v>62</v>
      </c>
      <c r="E330" s="66">
        <v>44</v>
      </c>
      <c r="F330" s="66">
        <v>24</v>
      </c>
      <c r="G330" s="66">
        <v>12</v>
      </c>
      <c r="H330" s="66">
        <v>268</v>
      </c>
      <c r="I330" s="66">
        <v>53.6</v>
      </c>
      <c r="J330" s="651">
        <v>-0.90476190476190477</v>
      </c>
      <c r="K330" s="447" t="s">
        <v>537</v>
      </c>
      <c r="L330" s="372" t="s">
        <v>536</v>
      </c>
    </row>
    <row r="331" spans="1:12">
      <c r="A331" t="s">
        <v>544</v>
      </c>
      <c r="B331" t="s">
        <v>1195</v>
      </c>
      <c r="C331" s="66">
        <v>11</v>
      </c>
      <c r="D331" s="66">
        <v>7</v>
      </c>
      <c r="E331" s="66">
        <v>2</v>
      </c>
      <c r="F331" s="66">
        <v>0</v>
      </c>
      <c r="G331" s="66">
        <v>0</v>
      </c>
      <c r="H331" s="66">
        <v>20</v>
      </c>
      <c r="I331" s="66">
        <v>4</v>
      </c>
      <c r="J331" s="651">
        <v>-1</v>
      </c>
      <c r="K331" s="447" t="s">
        <v>537</v>
      </c>
      <c r="L331" s="372" t="s">
        <v>536</v>
      </c>
    </row>
    <row r="332" spans="1:12">
      <c r="A332" t="s">
        <v>1196</v>
      </c>
      <c r="B332" t="s">
        <v>1197</v>
      </c>
      <c r="C332" s="66">
        <v>26</v>
      </c>
      <c r="D332" s="66">
        <v>16</v>
      </c>
      <c r="E332" s="66">
        <v>5</v>
      </c>
      <c r="F332" s="66">
        <v>2</v>
      </c>
      <c r="G332" s="66">
        <v>5</v>
      </c>
      <c r="H332" s="66">
        <v>54</v>
      </c>
      <c r="I332" s="66">
        <v>10.8</v>
      </c>
      <c r="J332" s="651">
        <v>-0.80769230769230771</v>
      </c>
      <c r="K332" s="447" t="s">
        <v>537</v>
      </c>
      <c r="L332" s="372" t="s">
        <v>536</v>
      </c>
    </row>
    <row r="333" spans="1:12">
      <c r="A333" t="s">
        <v>813</v>
      </c>
      <c r="B333" t="s">
        <v>814</v>
      </c>
      <c r="C333" s="66">
        <v>10</v>
      </c>
      <c r="D333" s="66">
        <v>6</v>
      </c>
      <c r="E333" s="66">
        <v>6</v>
      </c>
      <c r="F333" s="66">
        <v>4</v>
      </c>
      <c r="G333" s="66">
        <v>3</v>
      </c>
      <c r="H333" s="66">
        <v>29</v>
      </c>
      <c r="I333" s="66">
        <v>5.8</v>
      </c>
      <c r="J333" s="651">
        <v>-0.7</v>
      </c>
      <c r="K333" s="447" t="s">
        <v>537</v>
      </c>
      <c r="L333" s="372" t="s">
        <v>536</v>
      </c>
    </row>
    <row r="334" spans="1:12">
      <c r="A334" t="s">
        <v>1198</v>
      </c>
      <c r="B334" t="s">
        <v>1199</v>
      </c>
      <c r="C334" s="66">
        <v>16</v>
      </c>
      <c r="D334" s="66">
        <v>11</v>
      </c>
      <c r="E334" s="66">
        <v>5</v>
      </c>
      <c r="F334" s="66">
        <v>5</v>
      </c>
      <c r="G334" s="66">
        <v>2</v>
      </c>
      <c r="H334" s="66">
        <v>39</v>
      </c>
      <c r="I334" s="66">
        <v>7.8</v>
      </c>
      <c r="J334" s="651">
        <v>-0.875</v>
      </c>
      <c r="K334" s="447" t="s">
        <v>537</v>
      </c>
      <c r="L334" s="372" t="s">
        <v>536</v>
      </c>
    </row>
    <row r="335" spans="1:12">
      <c r="A335" t="s">
        <v>546</v>
      </c>
      <c r="B335" t="s">
        <v>804</v>
      </c>
      <c r="C335" s="66">
        <v>359</v>
      </c>
      <c r="D335" s="66">
        <v>203</v>
      </c>
      <c r="E335" s="66">
        <v>147</v>
      </c>
      <c r="F335" s="66">
        <v>84</v>
      </c>
      <c r="G335" s="66">
        <v>53</v>
      </c>
      <c r="H335" s="66">
        <v>846</v>
      </c>
      <c r="I335" s="66">
        <v>169.2</v>
      </c>
      <c r="J335" s="651">
        <v>-0.85236768802228413</v>
      </c>
      <c r="K335" s="447" t="s">
        <v>537</v>
      </c>
      <c r="L335" s="372" t="s">
        <v>536</v>
      </c>
    </row>
    <row r="336" spans="1:12">
      <c r="A336" t="s">
        <v>548</v>
      </c>
      <c r="B336" t="s">
        <v>815</v>
      </c>
      <c r="C336" s="66">
        <v>58</v>
      </c>
      <c r="D336" s="66">
        <v>37</v>
      </c>
      <c r="E336" s="66">
        <v>24</v>
      </c>
      <c r="F336" s="66">
        <v>15</v>
      </c>
      <c r="G336" s="66">
        <v>7</v>
      </c>
      <c r="H336" s="66">
        <v>141</v>
      </c>
      <c r="I336" s="66">
        <v>28.2</v>
      </c>
      <c r="J336" s="651">
        <v>-0.87931034482758619</v>
      </c>
      <c r="K336" s="447" t="s">
        <v>537</v>
      </c>
      <c r="L336" s="372" t="s">
        <v>536</v>
      </c>
    </row>
    <row r="337" spans="1:12">
      <c r="A337" t="s">
        <v>550</v>
      </c>
      <c r="B337" t="s">
        <v>807</v>
      </c>
      <c r="C337" s="66">
        <v>822</v>
      </c>
      <c r="D337" s="66">
        <v>518</v>
      </c>
      <c r="E337" s="66">
        <v>336</v>
      </c>
      <c r="F337" s="66">
        <v>207</v>
      </c>
      <c r="G337" s="66">
        <v>114</v>
      </c>
      <c r="H337" s="66">
        <v>1997</v>
      </c>
      <c r="I337" s="66">
        <v>399.4</v>
      </c>
      <c r="J337" s="651">
        <v>-0.86131386861313852</v>
      </c>
      <c r="K337" s="447" t="s">
        <v>537</v>
      </c>
      <c r="L337" s="372" t="s">
        <v>536</v>
      </c>
    </row>
    <row r="338" spans="1:12">
      <c r="A338" t="s">
        <v>1011</v>
      </c>
      <c r="B338" t="s">
        <v>786</v>
      </c>
      <c r="C338" s="66">
        <v>3</v>
      </c>
      <c r="D338" s="66">
        <v>2</v>
      </c>
      <c r="E338" s="66">
        <v>0</v>
      </c>
      <c r="F338" s="66">
        <v>0</v>
      </c>
      <c r="G338" s="66">
        <v>0</v>
      </c>
      <c r="H338" s="66">
        <v>5</v>
      </c>
      <c r="I338" s="66">
        <v>1</v>
      </c>
      <c r="J338" s="651">
        <v>-1</v>
      </c>
      <c r="K338" s="447" t="s">
        <v>529</v>
      </c>
      <c r="L338" s="372" t="s">
        <v>497</v>
      </c>
    </row>
    <row r="339" spans="1:12">
      <c r="A339" t="s">
        <v>785</v>
      </c>
      <c r="B339" t="s">
        <v>786</v>
      </c>
      <c r="C339" s="66">
        <v>47</v>
      </c>
      <c r="D339" s="66">
        <v>48</v>
      </c>
      <c r="E339" s="66">
        <v>58</v>
      </c>
      <c r="F339" s="66">
        <v>68</v>
      </c>
      <c r="G339" s="66">
        <v>64</v>
      </c>
      <c r="H339" s="66">
        <v>285</v>
      </c>
      <c r="I339" s="66">
        <v>57</v>
      </c>
      <c r="J339" s="651">
        <v>0.36170212765957449</v>
      </c>
      <c r="K339" s="447" t="s">
        <v>529</v>
      </c>
      <c r="L339" s="372" t="s">
        <v>497</v>
      </c>
    </row>
    <row r="340" spans="1:12">
      <c r="A340" t="s">
        <v>1012</v>
      </c>
      <c r="B340" t="s">
        <v>1013</v>
      </c>
      <c r="C340" s="66">
        <v>14</v>
      </c>
      <c r="D340" s="66">
        <v>19</v>
      </c>
      <c r="E340" s="66">
        <v>16</v>
      </c>
      <c r="F340" s="66">
        <v>12</v>
      </c>
      <c r="G340" s="66">
        <v>19</v>
      </c>
      <c r="H340" s="66">
        <v>80</v>
      </c>
      <c r="I340" s="66">
        <v>16</v>
      </c>
      <c r="J340" s="651">
        <v>0.35714285714285715</v>
      </c>
      <c r="K340" s="447" t="s">
        <v>529</v>
      </c>
      <c r="L340" s="372" t="s">
        <v>497</v>
      </c>
    </row>
    <row r="341" spans="1:12">
      <c r="A341" t="s">
        <v>783</v>
      </c>
      <c r="B341" t="s">
        <v>784</v>
      </c>
      <c r="C341" s="66">
        <v>209</v>
      </c>
      <c r="D341" s="66">
        <v>229</v>
      </c>
      <c r="E341" s="66">
        <v>238</v>
      </c>
      <c r="F341" s="66">
        <v>229</v>
      </c>
      <c r="G341" s="66">
        <v>213</v>
      </c>
      <c r="H341" s="66">
        <v>1118</v>
      </c>
      <c r="I341" s="66">
        <v>223.6</v>
      </c>
      <c r="J341" s="651">
        <v>1.913875598086124E-2</v>
      </c>
      <c r="K341" s="447" t="s">
        <v>529</v>
      </c>
      <c r="L341" s="372" t="s">
        <v>497</v>
      </c>
    </row>
    <row r="342" spans="1:12">
      <c r="A342" t="s">
        <v>789</v>
      </c>
      <c r="B342" t="s">
        <v>790</v>
      </c>
      <c r="C342" s="66">
        <v>12</v>
      </c>
      <c r="D342" s="66">
        <v>8</v>
      </c>
      <c r="E342" s="66">
        <v>9</v>
      </c>
      <c r="F342" s="66">
        <v>12</v>
      </c>
      <c r="G342" s="66">
        <v>3</v>
      </c>
      <c r="H342" s="66">
        <v>44</v>
      </c>
      <c r="I342" s="66">
        <v>8.8000000000000007</v>
      </c>
      <c r="J342" s="651">
        <v>-0.75</v>
      </c>
      <c r="K342" s="447" t="s">
        <v>529</v>
      </c>
      <c r="L342" s="372" t="s">
        <v>497</v>
      </c>
    </row>
    <row r="343" spans="1:12">
      <c r="A343" t="s">
        <v>1153</v>
      </c>
      <c r="B343" t="s">
        <v>1154</v>
      </c>
      <c r="C343" s="66">
        <v>0</v>
      </c>
      <c r="D343" s="66">
        <v>1</v>
      </c>
      <c r="E343" s="66">
        <v>1</v>
      </c>
      <c r="F343" s="66">
        <v>0</v>
      </c>
      <c r="G343" s="66">
        <v>1</v>
      </c>
      <c r="H343" s="66">
        <v>3</v>
      </c>
      <c r="I343" s="66">
        <v>0.6</v>
      </c>
      <c r="J343" s="651"/>
      <c r="K343" s="447" t="s">
        <v>529</v>
      </c>
      <c r="L343" s="372" t="s">
        <v>497</v>
      </c>
    </row>
    <row r="344" spans="1:12">
      <c r="A344" t="s">
        <v>1341</v>
      </c>
      <c r="B344" t="s">
        <v>1342</v>
      </c>
      <c r="C344" s="66">
        <v>1</v>
      </c>
      <c r="D344" s="66">
        <v>0</v>
      </c>
      <c r="E344" s="66">
        <v>3</v>
      </c>
      <c r="F344" s="66">
        <v>1</v>
      </c>
      <c r="G344" s="66">
        <v>0</v>
      </c>
      <c r="H344" s="66">
        <v>5</v>
      </c>
      <c r="I344" s="66">
        <v>1</v>
      </c>
      <c r="J344" s="651">
        <v>-1</v>
      </c>
      <c r="K344" s="447" t="s">
        <v>529</v>
      </c>
      <c r="L344" s="372" t="s">
        <v>497</v>
      </c>
    </row>
    <row r="345" spans="1:12">
      <c r="A345" t="s">
        <v>787</v>
      </c>
      <c r="B345" t="s">
        <v>788</v>
      </c>
      <c r="C345" s="66">
        <v>10</v>
      </c>
      <c r="D345" s="66">
        <v>9</v>
      </c>
      <c r="E345" s="66">
        <v>7</v>
      </c>
      <c r="F345" s="66">
        <v>9</v>
      </c>
      <c r="G345" s="66">
        <v>9</v>
      </c>
      <c r="H345" s="66">
        <v>44</v>
      </c>
      <c r="I345" s="66">
        <v>8.8000000000000007</v>
      </c>
      <c r="J345" s="651">
        <v>-0.1</v>
      </c>
      <c r="K345" s="447" t="s">
        <v>529</v>
      </c>
      <c r="L345" s="372" t="s">
        <v>497</v>
      </c>
    </row>
    <row r="346" spans="1:12">
      <c r="A346" t="s">
        <v>973</v>
      </c>
      <c r="B346" t="s">
        <v>1371</v>
      </c>
      <c r="C346" s="66">
        <v>104</v>
      </c>
      <c r="D346" s="66">
        <v>111</v>
      </c>
      <c r="E346" s="66">
        <v>108</v>
      </c>
      <c r="F346" s="66">
        <v>113</v>
      </c>
      <c r="G346" s="66">
        <v>121</v>
      </c>
      <c r="H346" s="66">
        <v>557</v>
      </c>
      <c r="I346" s="66">
        <v>111.4</v>
      </c>
      <c r="J346" s="651">
        <v>0.16346153846153846</v>
      </c>
      <c r="K346" s="447" t="s">
        <v>710</v>
      </c>
      <c r="L346" s="372" t="s">
        <v>709</v>
      </c>
    </row>
    <row r="347" spans="1:12">
      <c r="A347" t="s">
        <v>711</v>
      </c>
      <c r="B347" t="s">
        <v>1094</v>
      </c>
      <c r="C347" s="66">
        <v>11</v>
      </c>
      <c r="D347" s="66">
        <v>24</v>
      </c>
      <c r="E347" s="66">
        <v>25</v>
      </c>
      <c r="F347" s="66">
        <v>12</v>
      </c>
      <c r="G347" s="66">
        <v>17</v>
      </c>
      <c r="H347" s="66">
        <v>89</v>
      </c>
      <c r="I347" s="66">
        <v>17.8</v>
      </c>
      <c r="J347" s="651">
        <v>0.54545454545454541</v>
      </c>
      <c r="K347" s="447" t="s">
        <v>403</v>
      </c>
      <c r="L347" s="372" t="s">
        <v>403</v>
      </c>
    </row>
    <row r="348" spans="1:12">
      <c r="A348" t="s">
        <v>713</v>
      </c>
      <c r="B348" t="s">
        <v>1095</v>
      </c>
      <c r="C348" s="66">
        <v>2739</v>
      </c>
      <c r="D348" s="66">
        <v>2083</v>
      </c>
      <c r="E348" s="66">
        <v>1532</v>
      </c>
      <c r="F348" s="66">
        <v>1077</v>
      </c>
      <c r="G348" s="66">
        <v>728</v>
      </c>
      <c r="H348" s="66">
        <v>8159</v>
      </c>
      <c r="I348" s="66">
        <v>1631.8</v>
      </c>
      <c r="J348" s="651">
        <v>-0.73420956553486671</v>
      </c>
      <c r="K348" s="447" t="s">
        <v>403</v>
      </c>
      <c r="L348" s="372" t="s">
        <v>403</v>
      </c>
    </row>
    <row r="349" spans="1:12">
      <c r="A349" t="s">
        <v>715</v>
      </c>
      <c r="B349" t="s">
        <v>1096</v>
      </c>
      <c r="C349" s="66">
        <v>40</v>
      </c>
      <c r="D349" s="66">
        <v>77</v>
      </c>
      <c r="E349" s="66">
        <v>71</v>
      </c>
      <c r="F349" s="66">
        <v>61</v>
      </c>
      <c r="G349" s="66">
        <v>72</v>
      </c>
      <c r="H349" s="66">
        <v>321</v>
      </c>
      <c r="I349" s="66">
        <v>64.2</v>
      </c>
      <c r="J349" s="651">
        <v>0.8</v>
      </c>
      <c r="K349" s="447" t="s">
        <v>403</v>
      </c>
      <c r="L349" s="372" t="s">
        <v>403</v>
      </c>
    </row>
    <row r="350" spans="1:12">
      <c r="A350" t="s">
        <v>791</v>
      </c>
      <c r="B350" t="s">
        <v>792</v>
      </c>
      <c r="C350" s="66">
        <v>293</v>
      </c>
      <c r="D350" s="66">
        <v>316</v>
      </c>
      <c r="E350" s="66">
        <v>356</v>
      </c>
      <c r="F350" s="66">
        <v>337</v>
      </c>
      <c r="G350" s="66">
        <v>351</v>
      </c>
      <c r="H350" s="66">
        <v>1653</v>
      </c>
      <c r="I350" s="66">
        <v>330.6</v>
      </c>
      <c r="J350" s="651">
        <v>0.19795221843003413</v>
      </c>
      <c r="K350" s="447" t="s">
        <v>533</v>
      </c>
      <c r="L350" s="372" t="s">
        <v>497</v>
      </c>
    </row>
    <row r="351" spans="1:12">
      <c r="A351" t="s">
        <v>1068</v>
      </c>
      <c r="B351" t="s">
        <v>1069</v>
      </c>
      <c r="C351" s="66">
        <v>1</v>
      </c>
      <c r="D351" s="66">
        <v>0</v>
      </c>
      <c r="E351" s="66">
        <v>0</v>
      </c>
      <c r="F351" s="66">
        <v>0</v>
      </c>
      <c r="G351" s="66">
        <v>0</v>
      </c>
      <c r="H351" s="66">
        <v>1</v>
      </c>
      <c r="I351" s="66">
        <v>0.2</v>
      </c>
      <c r="J351" s="651">
        <v>-1</v>
      </c>
      <c r="K351" s="447" t="s">
        <v>533</v>
      </c>
      <c r="L351" s="372" t="s">
        <v>497</v>
      </c>
    </row>
    <row r="352" spans="1:12">
      <c r="A352" t="s">
        <v>1070</v>
      </c>
      <c r="B352" t="s">
        <v>1071</v>
      </c>
      <c r="C352" s="66">
        <v>2</v>
      </c>
      <c r="D352" s="66">
        <v>0</v>
      </c>
      <c r="E352" s="66">
        <v>0</v>
      </c>
      <c r="F352" s="66">
        <v>1</v>
      </c>
      <c r="G352" s="66">
        <v>1</v>
      </c>
      <c r="H352" s="66">
        <v>4</v>
      </c>
      <c r="I352" s="66">
        <v>0.8</v>
      </c>
      <c r="J352" s="651">
        <v>-0.5</v>
      </c>
      <c r="K352" s="447" t="s">
        <v>533</v>
      </c>
      <c r="L352" s="372" t="s">
        <v>497</v>
      </c>
    </row>
    <row r="353" spans="1:12">
      <c r="A353" t="s">
        <v>795</v>
      </c>
      <c r="B353" t="s">
        <v>796</v>
      </c>
      <c r="C353" s="66">
        <v>51</v>
      </c>
      <c r="D353" s="66">
        <v>42</v>
      </c>
      <c r="E353" s="66">
        <v>29</v>
      </c>
      <c r="F353" s="66">
        <v>19</v>
      </c>
      <c r="G353" s="66">
        <v>8</v>
      </c>
      <c r="H353" s="66">
        <v>149</v>
      </c>
      <c r="I353" s="66">
        <v>29.8</v>
      </c>
      <c r="J353" s="651">
        <v>-0.84313725490196079</v>
      </c>
      <c r="K353" s="447" t="s">
        <v>533</v>
      </c>
      <c r="L353" s="372" t="s">
        <v>497</v>
      </c>
    </row>
    <row r="354" spans="1:12">
      <c r="A354" t="s">
        <v>797</v>
      </c>
      <c r="B354" t="s">
        <v>794</v>
      </c>
      <c r="C354" s="66">
        <v>103</v>
      </c>
      <c r="D354" s="66">
        <v>99</v>
      </c>
      <c r="E354" s="66">
        <v>76</v>
      </c>
      <c r="F354" s="66">
        <v>36</v>
      </c>
      <c r="G354" s="66">
        <v>17</v>
      </c>
      <c r="H354" s="66">
        <v>331</v>
      </c>
      <c r="I354" s="66">
        <v>66.2</v>
      </c>
      <c r="J354" s="651">
        <v>-0.83495145631067957</v>
      </c>
      <c r="K354" s="447" t="s">
        <v>533</v>
      </c>
      <c r="L354" s="372" t="s">
        <v>497</v>
      </c>
    </row>
    <row r="355" spans="1:12" ht="15">
      <c r="A355" s="1015" t="s">
        <v>268</v>
      </c>
      <c r="B355" s="1015"/>
      <c r="C355" s="652">
        <v>36173</v>
      </c>
      <c r="D355" s="652">
        <v>35519</v>
      </c>
      <c r="E355" s="652">
        <v>34488</v>
      </c>
      <c r="F355" s="652">
        <v>32809</v>
      </c>
      <c r="G355" s="652">
        <v>31410</v>
      </c>
      <c r="H355" s="652">
        <v>170399</v>
      </c>
      <c r="I355" s="652">
        <v>34079.800000000003</v>
      </c>
      <c r="J355" s="651">
        <v>-0.1316727946258259</v>
      </c>
    </row>
    <row r="358" spans="1:12">
      <c r="A358" s="694" t="s">
        <v>1470</v>
      </c>
    </row>
  </sheetData>
  <sheetProtection password="FD2C" sheet="1" objects="1" scenarios="1" sort="0" autoFilter="0" pivotTables="0"/>
  <autoFilter ref="A3:L354"/>
  <sortState ref="A4:L354">
    <sortCondition ref="K4:K354"/>
  </sortState>
  <mergeCells count="2">
    <mergeCell ref="A1:L1"/>
    <mergeCell ref="A355:B35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2"/>
  <sheetViews>
    <sheetView workbookViewId="0">
      <selection activeCell="H24" sqref="H24"/>
    </sheetView>
  </sheetViews>
  <sheetFormatPr baseColWidth="10" defaultColWidth="8.83203125" defaultRowHeight="14" x14ac:dyDescent="0"/>
  <cols>
    <col min="2" max="2" width="8.83203125" style="113"/>
    <col min="3" max="3" width="10.5" style="113" customWidth="1"/>
    <col min="4" max="10" width="8.83203125" style="113"/>
  </cols>
  <sheetData>
    <row r="7" spans="2:10" ht="25.5" customHeight="1">
      <c r="C7" s="1011" t="s">
        <v>293</v>
      </c>
      <c r="D7" s="1011"/>
      <c r="E7" s="1011"/>
      <c r="F7" s="1011"/>
      <c r="G7" s="1011"/>
      <c r="H7" s="1016"/>
    </row>
    <row r="10" spans="2:10" s="1" customFormat="1" ht="34.5" customHeight="1">
      <c r="B10" s="253"/>
      <c r="C10" s="883" t="s">
        <v>1463</v>
      </c>
      <c r="D10" s="883"/>
      <c r="E10" s="883"/>
      <c r="F10" s="883"/>
      <c r="G10" s="883"/>
      <c r="H10" s="883"/>
      <c r="I10" s="253"/>
      <c r="J10" s="253"/>
    </row>
    <row r="11" spans="2:10">
      <c r="C11" s="115"/>
      <c r="D11" s="115"/>
      <c r="E11" s="115"/>
      <c r="F11" s="115"/>
      <c r="G11" s="115"/>
      <c r="H11" s="115"/>
    </row>
    <row r="12" spans="2:10" ht="20">
      <c r="C12" s="884"/>
      <c r="D12" s="884"/>
      <c r="E12" s="884"/>
      <c r="F12" s="884"/>
      <c r="G12" s="884"/>
      <c r="H12" s="884"/>
    </row>
    <row r="16" spans="2:10">
      <c r="C16" s="116" t="s">
        <v>292</v>
      </c>
    </row>
    <row r="17" spans="2:10">
      <c r="C17" s="117"/>
      <c r="D17" s="120"/>
      <c r="E17" s="120"/>
      <c r="F17" s="120"/>
      <c r="G17" s="120"/>
      <c r="H17" s="120"/>
      <c r="I17" s="119"/>
      <c r="J17" s="119"/>
    </row>
    <row r="18" spans="2:10">
      <c r="C18" s="116"/>
    </row>
    <row r="20" spans="2:10">
      <c r="B20" s="879"/>
      <c r="C20" s="879"/>
      <c r="D20" s="879"/>
      <c r="E20" s="879"/>
      <c r="F20" s="879"/>
      <c r="G20" s="879"/>
      <c r="H20" s="879"/>
      <c r="I20" s="879"/>
    </row>
    <row r="22" spans="2:10">
      <c r="B22" s="879"/>
      <c r="C22" s="879"/>
      <c r="D22" s="879"/>
      <c r="E22" s="879"/>
      <c r="F22" s="879"/>
      <c r="G22" s="879"/>
      <c r="H22" s="879"/>
      <c r="I22" s="879"/>
    </row>
  </sheetData>
  <mergeCells count="5">
    <mergeCell ref="C7:H7"/>
    <mergeCell ref="C10:H10"/>
    <mergeCell ref="C12:H12"/>
    <mergeCell ref="B20:I20"/>
    <mergeCell ref="B22:I2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  <pageSetUpPr fitToPage="1"/>
  </sheetPr>
  <dimension ref="A1:M152"/>
  <sheetViews>
    <sheetView zoomScale="90" zoomScaleNormal="90" zoomScalePageLayoutView="90" workbookViewId="0">
      <pane ySplit="3" topLeftCell="A113" activePane="bottomLeft" state="frozen"/>
      <selection pane="bottomLeft" activeCell="L130" sqref="L130:L139"/>
    </sheetView>
  </sheetViews>
  <sheetFormatPr baseColWidth="10" defaultColWidth="9.1640625" defaultRowHeight="14" x14ac:dyDescent="0"/>
  <cols>
    <col min="1" max="1" width="10.5" style="7" customWidth="1"/>
    <col min="2" max="2" width="13.1640625" style="7" customWidth="1"/>
    <col min="3" max="3" width="49" style="114" customWidth="1"/>
    <col min="4" max="4" width="47.5" style="7" customWidth="1"/>
    <col min="5" max="8" width="8" style="7" customWidth="1"/>
    <col min="9" max="9" width="7.6640625" style="277" customWidth="1"/>
    <col min="10" max="10" width="8.6640625" style="277" customWidth="1"/>
    <col min="11" max="11" width="8.83203125" style="277" customWidth="1"/>
    <col min="12" max="12" width="12.33203125" style="35" customWidth="1"/>
    <col min="13" max="13" width="9.1640625" style="7" customWidth="1"/>
    <col min="14" max="14" width="9.1640625" style="7"/>
    <col min="15" max="16" width="9.1640625" style="7" customWidth="1"/>
    <col min="17" max="21" width="9.1640625" style="7"/>
    <col min="22" max="22" width="9.1640625" style="7" customWidth="1"/>
    <col min="23" max="24" width="9.1640625" style="7"/>
    <col min="25" max="26" width="9.1640625" style="7" customWidth="1"/>
    <col min="27" max="27" width="9.1640625" style="7"/>
    <col min="28" max="29" width="9.1640625" style="7" customWidth="1"/>
    <col min="30" max="34" width="9.1640625" style="7"/>
    <col min="35" max="35" width="9.1640625" style="7" customWidth="1"/>
    <col min="36" max="39" width="9.1640625" style="7"/>
    <col min="40" max="40" width="9.1640625" style="7" customWidth="1"/>
    <col min="41" max="45" width="9.1640625" style="7"/>
    <col min="46" max="46" width="9.1640625" style="7" customWidth="1"/>
    <col min="47" max="16384" width="9.1640625" style="7"/>
  </cols>
  <sheetData>
    <row r="1" spans="1:12" s="278" customFormat="1" ht="35.25" customHeight="1" thickBot="1">
      <c r="A1" s="1017" t="s">
        <v>489</v>
      </c>
      <c r="B1" s="1018"/>
      <c r="C1" s="1018"/>
      <c r="D1" s="1018"/>
      <c r="E1" s="1018"/>
      <c r="F1" s="1018"/>
      <c r="G1" s="1018"/>
      <c r="H1" s="1018"/>
      <c r="I1" s="1018"/>
      <c r="J1" s="1018"/>
      <c r="K1" s="1018"/>
      <c r="L1" s="1019"/>
    </row>
    <row r="2" spans="1:12" s="459" customFormat="1" ht="24" customHeight="1" thickBot="1">
      <c r="A2" s="1023" t="s">
        <v>316</v>
      </c>
      <c r="B2" s="1023"/>
      <c r="C2" s="1023"/>
      <c r="D2" s="845"/>
      <c r="E2" s="668">
        <v>2374</v>
      </c>
      <c r="F2" s="668">
        <v>2664</v>
      </c>
      <c r="G2" s="668">
        <v>2552</v>
      </c>
      <c r="H2" s="668">
        <f>SUM(H4:H75)</f>
        <v>2596</v>
      </c>
      <c r="I2" s="668">
        <f>SUM(I4:I77)</f>
        <v>2576</v>
      </c>
      <c r="J2" s="668">
        <f>SUM(E2:I2)</f>
        <v>12762</v>
      </c>
      <c r="K2" s="668">
        <f>J2/5</f>
        <v>2552.4</v>
      </c>
      <c r="L2" s="846">
        <f>((I2-E2)/E2)</f>
        <v>8.5088458298230835E-2</v>
      </c>
    </row>
    <row r="3" spans="1:12" s="279" customFormat="1" ht="36" customHeight="1" thickBot="1">
      <c r="A3" s="669" t="s">
        <v>308</v>
      </c>
      <c r="B3" s="848" t="s">
        <v>309</v>
      </c>
      <c r="C3" s="848" t="s">
        <v>1514</v>
      </c>
      <c r="D3" s="848" t="s">
        <v>310</v>
      </c>
      <c r="E3" s="847" t="s">
        <v>311</v>
      </c>
      <c r="F3" s="670" t="s">
        <v>312</v>
      </c>
      <c r="G3" s="670">
        <v>2016</v>
      </c>
      <c r="H3" s="670">
        <v>2017</v>
      </c>
      <c r="I3" s="671">
        <v>2018</v>
      </c>
      <c r="J3" s="672" t="s">
        <v>313</v>
      </c>
      <c r="K3" s="673" t="s">
        <v>314</v>
      </c>
      <c r="L3" s="674" t="s">
        <v>315</v>
      </c>
    </row>
    <row r="4" spans="1:12">
      <c r="A4" s="114" t="s">
        <v>317</v>
      </c>
      <c r="B4" s="114" t="s">
        <v>322</v>
      </c>
      <c r="C4" s="704">
        <v>301</v>
      </c>
      <c r="D4" s="263" t="s">
        <v>323</v>
      </c>
      <c r="E4" s="173">
        <v>25</v>
      </c>
      <c r="F4" s="173">
        <v>27</v>
      </c>
      <c r="G4" s="173">
        <v>13</v>
      </c>
      <c r="H4" s="173">
        <v>8</v>
      </c>
      <c r="I4" s="662">
        <v>6</v>
      </c>
      <c r="J4" s="175">
        <f t="shared" ref="J4:J35" si="0">SUM(E4:I4)</f>
        <v>79</v>
      </c>
      <c r="K4" s="175">
        <f t="shared" ref="K4:K35" si="1">J4/5</f>
        <v>15.8</v>
      </c>
      <c r="L4" s="660">
        <f t="shared" ref="L4:L11" si="2">((I4-E4)/E4)</f>
        <v>-0.76</v>
      </c>
    </row>
    <row r="5" spans="1:12">
      <c r="A5" s="114" t="s">
        <v>375</v>
      </c>
      <c r="B5" s="114" t="s">
        <v>392</v>
      </c>
      <c r="C5" s="705">
        <v>608</v>
      </c>
      <c r="D5" s="263" t="s">
        <v>393</v>
      </c>
      <c r="E5" s="173">
        <v>4</v>
      </c>
      <c r="F5" s="173">
        <v>9</v>
      </c>
      <c r="G5" s="173">
        <v>3</v>
      </c>
      <c r="H5" s="173">
        <v>4</v>
      </c>
      <c r="I5" s="662">
        <v>8</v>
      </c>
      <c r="J5" s="175">
        <f t="shared" si="0"/>
        <v>28</v>
      </c>
      <c r="K5" s="175">
        <f t="shared" si="1"/>
        <v>5.6</v>
      </c>
      <c r="L5" s="660">
        <f t="shared" si="2"/>
        <v>1</v>
      </c>
    </row>
    <row r="6" spans="1:12">
      <c r="A6" s="217" t="s">
        <v>365</v>
      </c>
      <c r="B6" s="217" t="s">
        <v>366</v>
      </c>
      <c r="C6" s="705">
        <v>344</v>
      </c>
      <c r="D6" s="265" t="s">
        <v>367</v>
      </c>
      <c r="E6" s="175">
        <v>3</v>
      </c>
      <c r="F6" s="175">
        <v>5</v>
      </c>
      <c r="G6" s="175">
        <v>9</v>
      </c>
      <c r="H6" s="175">
        <v>3</v>
      </c>
      <c r="I6" s="661">
        <v>3</v>
      </c>
      <c r="J6" s="175">
        <f t="shared" si="0"/>
        <v>23</v>
      </c>
      <c r="K6" s="175">
        <f t="shared" si="1"/>
        <v>4.5999999999999996</v>
      </c>
      <c r="L6" s="660">
        <f t="shared" si="2"/>
        <v>0</v>
      </c>
    </row>
    <row r="7" spans="1:12">
      <c r="A7" s="114" t="s">
        <v>365</v>
      </c>
      <c r="B7" s="114" t="s">
        <v>366</v>
      </c>
      <c r="C7" s="705" t="s">
        <v>1479</v>
      </c>
      <c r="D7" s="263" t="s">
        <v>368</v>
      </c>
      <c r="E7" s="173">
        <v>33</v>
      </c>
      <c r="F7" s="173">
        <v>35</v>
      </c>
      <c r="G7" s="173">
        <v>29</v>
      </c>
      <c r="H7" s="173">
        <v>34</v>
      </c>
      <c r="I7" s="662">
        <f>14+23</f>
        <v>37</v>
      </c>
      <c r="J7" s="175">
        <f t="shared" si="0"/>
        <v>168</v>
      </c>
      <c r="K7" s="175">
        <f t="shared" si="1"/>
        <v>33.6</v>
      </c>
      <c r="L7" s="660">
        <f t="shared" si="2"/>
        <v>0.12121212121212122</v>
      </c>
    </row>
    <row r="8" spans="1:12">
      <c r="A8" s="114" t="s">
        <v>375</v>
      </c>
      <c r="B8" s="114" t="s">
        <v>322</v>
      </c>
      <c r="C8" s="844" t="s">
        <v>1007</v>
      </c>
      <c r="D8" s="263" t="s">
        <v>376</v>
      </c>
      <c r="E8" s="173">
        <v>1</v>
      </c>
      <c r="F8" s="173">
        <v>3</v>
      </c>
      <c r="G8" s="173">
        <v>1</v>
      </c>
      <c r="H8" s="173"/>
      <c r="I8" s="662"/>
      <c r="J8" s="175">
        <f t="shared" si="0"/>
        <v>5</v>
      </c>
      <c r="K8" s="175">
        <f t="shared" si="1"/>
        <v>1</v>
      </c>
      <c r="L8" s="660">
        <f t="shared" si="2"/>
        <v>-1</v>
      </c>
    </row>
    <row r="9" spans="1:12">
      <c r="A9" s="114" t="s">
        <v>317</v>
      </c>
      <c r="B9" s="114" t="s">
        <v>328</v>
      </c>
      <c r="C9" s="705" t="s">
        <v>1018</v>
      </c>
      <c r="D9" s="263" t="s">
        <v>329</v>
      </c>
      <c r="E9" s="173">
        <v>2</v>
      </c>
      <c r="F9" s="173"/>
      <c r="G9" s="173">
        <v>2</v>
      </c>
      <c r="H9" s="173"/>
      <c r="I9" s="662">
        <v>1</v>
      </c>
      <c r="J9" s="175">
        <f t="shared" si="0"/>
        <v>5</v>
      </c>
      <c r="K9" s="175">
        <f t="shared" si="1"/>
        <v>1</v>
      </c>
      <c r="L9" s="660">
        <f t="shared" si="2"/>
        <v>-0.5</v>
      </c>
    </row>
    <row r="10" spans="1:12">
      <c r="A10" s="114" t="s">
        <v>317</v>
      </c>
      <c r="B10" s="114" t="s">
        <v>328</v>
      </c>
      <c r="C10" s="844" t="s">
        <v>599</v>
      </c>
      <c r="D10" s="263" t="s">
        <v>330</v>
      </c>
      <c r="E10" s="173">
        <v>3</v>
      </c>
      <c r="F10" s="173">
        <v>1</v>
      </c>
      <c r="G10" s="173">
        <v>1</v>
      </c>
      <c r="H10" s="173">
        <v>1</v>
      </c>
      <c r="I10" s="175">
        <v>0</v>
      </c>
      <c r="J10" s="175">
        <f t="shared" si="0"/>
        <v>6</v>
      </c>
      <c r="K10" s="175">
        <f t="shared" si="1"/>
        <v>1.2</v>
      </c>
      <c r="L10" s="660">
        <f t="shared" si="2"/>
        <v>-1</v>
      </c>
    </row>
    <row r="11" spans="1:12">
      <c r="A11" s="114" t="s">
        <v>317</v>
      </c>
      <c r="B11" s="114" t="s">
        <v>328</v>
      </c>
      <c r="C11" s="705" t="s">
        <v>600</v>
      </c>
      <c r="D11" s="263" t="s">
        <v>331</v>
      </c>
      <c r="E11" s="173">
        <v>14</v>
      </c>
      <c r="F11" s="173">
        <v>11</v>
      </c>
      <c r="G11" s="173">
        <v>13</v>
      </c>
      <c r="H11" s="173">
        <v>12</v>
      </c>
      <c r="I11" s="662">
        <v>9</v>
      </c>
      <c r="J11" s="175">
        <f t="shared" si="0"/>
        <v>59</v>
      </c>
      <c r="K11" s="175">
        <f t="shared" si="1"/>
        <v>11.8</v>
      </c>
      <c r="L11" s="660">
        <f t="shared" si="2"/>
        <v>-0.35714285714285715</v>
      </c>
    </row>
    <row r="12" spans="1:12">
      <c r="A12" s="114" t="s">
        <v>375</v>
      </c>
      <c r="B12" s="114" t="s">
        <v>322</v>
      </c>
      <c r="C12" s="705" t="s">
        <v>743</v>
      </c>
      <c r="D12" s="269" t="s">
        <v>377</v>
      </c>
      <c r="E12" s="173"/>
      <c r="F12" s="173"/>
      <c r="G12" s="173"/>
      <c r="H12" s="173"/>
      <c r="I12" s="662">
        <v>10</v>
      </c>
      <c r="J12" s="175">
        <f t="shared" si="0"/>
        <v>10</v>
      </c>
      <c r="K12" s="175">
        <f t="shared" si="1"/>
        <v>2</v>
      </c>
      <c r="L12" s="660"/>
    </row>
    <row r="13" spans="1:12">
      <c r="A13" s="114" t="s">
        <v>317</v>
      </c>
      <c r="B13" s="114" t="s">
        <v>328</v>
      </c>
      <c r="C13" s="705" t="s">
        <v>887</v>
      </c>
      <c r="D13" s="263" t="s">
        <v>332</v>
      </c>
      <c r="E13" s="173">
        <v>2</v>
      </c>
      <c r="F13" s="173">
        <v>3</v>
      </c>
      <c r="G13" s="173">
        <v>2</v>
      </c>
      <c r="H13" s="173">
        <v>1</v>
      </c>
      <c r="I13" s="175">
        <v>0</v>
      </c>
      <c r="J13" s="175">
        <f t="shared" si="0"/>
        <v>8</v>
      </c>
      <c r="K13" s="175">
        <f t="shared" si="1"/>
        <v>1.6</v>
      </c>
      <c r="L13" s="660">
        <f>((I13-E13)/E13)</f>
        <v>-1</v>
      </c>
    </row>
    <row r="14" spans="1:12">
      <c r="A14" s="114" t="s">
        <v>375</v>
      </c>
      <c r="B14" s="114" t="s">
        <v>322</v>
      </c>
      <c r="C14" s="705" t="s">
        <v>746</v>
      </c>
      <c r="D14" s="263" t="s">
        <v>378</v>
      </c>
      <c r="E14" s="173">
        <v>4</v>
      </c>
      <c r="F14" s="173">
        <v>8</v>
      </c>
      <c r="G14" s="173">
        <v>10</v>
      </c>
      <c r="H14" s="173">
        <v>5</v>
      </c>
      <c r="I14" s="662">
        <v>3</v>
      </c>
      <c r="J14" s="175">
        <f t="shared" si="0"/>
        <v>30</v>
      </c>
      <c r="K14" s="175">
        <f t="shared" si="1"/>
        <v>6</v>
      </c>
      <c r="L14" s="660">
        <f>((I14-E14)/E14)</f>
        <v>-0.25</v>
      </c>
    </row>
    <row r="15" spans="1:12">
      <c r="A15" s="114" t="s">
        <v>375</v>
      </c>
      <c r="B15" s="114" t="s">
        <v>322</v>
      </c>
      <c r="C15" s="844" t="s">
        <v>500</v>
      </c>
      <c r="D15" s="263" t="s">
        <v>379</v>
      </c>
      <c r="E15" s="663"/>
      <c r="F15" s="663"/>
      <c r="G15" s="173">
        <v>1</v>
      </c>
      <c r="H15" s="173">
        <v>1</v>
      </c>
      <c r="I15" s="662">
        <v>0</v>
      </c>
      <c r="J15" s="175">
        <f t="shared" si="0"/>
        <v>2</v>
      </c>
      <c r="K15" s="175">
        <f t="shared" si="1"/>
        <v>0.4</v>
      </c>
      <c r="L15" s="660"/>
    </row>
    <row r="16" spans="1:12">
      <c r="A16" s="114" t="s">
        <v>375</v>
      </c>
      <c r="B16" s="114" t="s">
        <v>322</v>
      </c>
      <c r="C16" s="705" t="s">
        <v>499</v>
      </c>
      <c r="D16" s="263" t="s">
        <v>380</v>
      </c>
      <c r="E16" s="173">
        <v>8</v>
      </c>
      <c r="F16" s="173">
        <v>6</v>
      </c>
      <c r="G16" s="173">
        <v>15</v>
      </c>
      <c r="H16" s="173">
        <v>35</v>
      </c>
      <c r="I16" s="662">
        <v>31</v>
      </c>
      <c r="J16" s="175">
        <f t="shared" si="0"/>
        <v>95</v>
      </c>
      <c r="K16" s="175">
        <f t="shared" si="1"/>
        <v>19</v>
      </c>
      <c r="L16" s="660">
        <f t="shared" ref="L16:L34" si="3">((I16-E16)/E16)</f>
        <v>2.875</v>
      </c>
    </row>
    <row r="17" spans="1:13">
      <c r="A17" s="114" t="s">
        <v>375</v>
      </c>
      <c r="B17" s="114" t="s">
        <v>322</v>
      </c>
      <c r="C17" s="844" t="s">
        <v>745</v>
      </c>
      <c r="D17" s="263" t="s">
        <v>381</v>
      </c>
      <c r="E17" s="173">
        <v>1</v>
      </c>
      <c r="F17" s="173">
        <v>1</v>
      </c>
      <c r="G17" s="173">
        <v>1</v>
      </c>
      <c r="H17" s="173"/>
      <c r="I17" s="662"/>
      <c r="J17" s="175">
        <f t="shared" si="0"/>
        <v>3</v>
      </c>
      <c r="K17" s="175">
        <f t="shared" si="1"/>
        <v>0.6</v>
      </c>
      <c r="L17" s="660">
        <f t="shared" si="3"/>
        <v>-1</v>
      </c>
    </row>
    <row r="18" spans="1:13">
      <c r="A18" s="114" t="s">
        <v>365</v>
      </c>
      <c r="B18" s="114" t="s">
        <v>366</v>
      </c>
      <c r="C18" s="705" t="s">
        <v>822</v>
      </c>
      <c r="D18" s="265" t="s">
        <v>369</v>
      </c>
      <c r="E18" s="173">
        <v>7</v>
      </c>
      <c r="F18" s="173">
        <v>6</v>
      </c>
      <c r="G18" s="173">
        <v>7</v>
      </c>
      <c r="H18" s="173">
        <v>6</v>
      </c>
      <c r="I18" s="662">
        <v>5</v>
      </c>
      <c r="J18" s="175">
        <f t="shared" si="0"/>
        <v>31</v>
      </c>
      <c r="K18" s="175">
        <f t="shared" si="1"/>
        <v>6.2</v>
      </c>
      <c r="L18" s="660">
        <f t="shared" si="3"/>
        <v>-0.2857142857142857</v>
      </c>
    </row>
    <row r="19" spans="1:13">
      <c r="A19" s="114" t="s">
        <v>375</v>
      </c>
      <c r="B19" s="114" t="s">
        <v>392</v>
      </c>
      <c r="C19" s="705" t="s">
        <v>783</v>
      </c>
      <c r="D19" s="263" t="s">
        <v>394</v>
      </c>
      <c r="E19" s="173">
        <v>16</v>
      </c>
      <c r="F19" s="173">
        <v>20</v>
      </c>
      <c r="G19" s="173">
        <v>18</v>
      </c>
      <c r="H19" s="173">
        <v>22</v>
      </c>
      <c r="I19" s="662">
        <v>20</v>
      </c>
      <c r="J19" s="175">
        <f t="shared" si="0"/>
        <v>96</v>
      </c>
      <c r="K19" s="175">
        <f t="shared" si="1"/>
        <v>19.2</v>
      </c>
      <c r="L19" s="660">
        <f t="shared" si="3"/>
        <v>0.25</v>
      </c>
    </row>
    <row r="20" spans="1:13">
      <c r="A20" s="114" t="s">
        <v>403</v>
      </c>
      <c r="B20" s="114" t="s">
        <v>403</v>
      </c>
      <c r="C20" s="844" t="s">
        <v>601</v>
      </c>
      <c r="D20" s="263" t="s">
        <v>404</v>
      </c>
      <c r="E20" s="173">
        <v>1</v>
      </c>
      <c r="F20" s="173">
        <v>1</v>
      </c>
      <c r="G20" s="173"/>
      <c r="H20" s="173"/>
      <c r="I20" s="662"/>
      <c r="J20" s="175">
        <f t="shared" si="0"/>
        <v>2</v>
      </c>
      <c r="K20" s="175">
        <f t="shared" si="1"/>
        <v>0.4</v>
      </c>
      <c r="L20" s="660">
        <f t="shared" si="3"/>
        <v>-1</v>
      </c>
    </row>
    <row r="21" spans="1:13">
      <c r="A21" s="114" t="s">
        <v>317</v>
      </c>
      <c r="B21" s="114" t="s">
        <v>328</v>
      </c>
      <c r="C21" s="705" t="s">
        <v>602</v>
      </c>
      <c r="D21" s="263" t="s">
        <v>333</v>
      </c>
      <c r="E21" s="173">
        <v>5</v>
      </c>
      <c r="F21" s="173">
        <v>12</v>
      </c>
      <c r="G21" s="173">
        <v>10</v>
      </c>
      <c r="H21" s="173">
        <v>10</v>
      </c>
      <c r="I21" s="662">
        <v>11</v>
      </c>
      <c r="J21" s="175">
        <f t="shared" si="0"/>
        <v>48</v>
      </c>
      <c r="K21" s="175">
        <f t="shared" si="1"/>
        <v>9.6</v>
      </c>
      <c r="L21" s="660">
        <f t="shared" si="3"/>
        <v>1.2</v>
      </c>
    </row>
    <row r="22" spans="1:13">
      <c r="A22" s="114" t="s">
        <v>375</v>
      </c>
      <c r="B22" s="114" t="s">
        <v>322</v>
      </c>
      <c r="C22" s="705" t="s">
        <v>502</v>
      </c>
      <c r="D22" s="263" t="s">
        <v>382</v>
      </c>
      <c r="E22" s="173">
        <v>1</v>
      </c>
      <c r="F22" s="173">
        <v>1</v>
      </c>
      <c r="G22" s="173">
        <v>3</v>
      </c>
      <c r="H22" s="173">
        <v>3</v>
      </c>
      <c r="I22" s="662">
        <v>4</v>
      </c>
      <c r="J22" s="175">
        <f t="shared" si="0"/>
        <v>12</v>
      </c>
      <c r="K22" s="175">
        <f t="shared" si="1"/>
        <v>2.4</v>
      </c>
      <c r="L22" s="660">
        <f t="shared" si="3"/>
        <v>3</v>
      </c>
    </row>
    <row r="23" spans="1:13">
      <c r="A23" s="114" t="s">
        <v>317</v>
      </c>
      <c r="B23" s="114" t="s">
        <v>328</v>
      </c>
      <c r="C23" s="705" t="s">
        <v>603</v>
      </c>
      <c r="D23" s="265" t="s">
        <v>334</v>
      </c>
      <c r="E23" s="173">
        <v>2</v>
      </c>
      <c r="F23" s="173">
        <v>1</v>
      </c>
      <c r="G23" s="173">
        <v>0</v>
      </c>
      <c r="H23" s="173">
        <v>0</v>
      </c>
      <c r="I23" s="662">
        <v>1</v>
      </c>
      <c r="J23" s="175">
        <f t="shared" si="0"/>
        <v>4</v>
      </c>
      <c r="K23" s="175">
        <f t="shared" si="1"/>
        <v>0.8</v>
      </c>
      <c r="L23" s="660">
        <f t="shared" si="3"/>
        <v>-0.5</v>
      </c>
    </row>
    <row r="24" spans="1:13">
      <c r="A24" s="114" t="s">
        <v>317</v>
      </c>
      <c r="B24" s="114" t="s">
        <v>328</v>
      </c>
      <c r="C24" s="705" t="s">
        <v>604</v>
      </c>
      <c r="D24" s="263" t="s">
        <v>335</v>
      </c>
      <c r="E24" s="173">
        <v>2</v>
      </c>
      <c r="F24" s="173">
        <v>8</v>
      </c>
      <c r="G24" s="173">
        <v>3</v>
      </c>
      <c r="H24" s="173">
        <v>13</v>
      </c>
      <c r="I24" s="661">
        <v>3</v>
      </c>
      <c r="J24" s="175">
        <f t="shared" si="0"/>
        <v>29</v>
      </c>
      <c r="K24" s="175">
        <f t="shared" si="1"/>
        <v>5.8</v>
      </c>
      <c r="L24" s="660">
        <f t="shared" si="3"/>
        <v>0.5</v>
      </c>
    </row>
    <row r="25" spans="1:13">
      <c r="A25" s="114" t="s">
        <v>317</v>
      </c>
      <c r="B25" s="114" t="s">
        <v>328</v>
      </c>
      <c r="C25" s="705" t="s">
        <v>605</v>
      </c>
      <c r="D25" s="263" t="s">
        <v>336</v>
      </c>
      <c r="E25" s="173">
        <v>1</v>
      </c>
      <c r="F25" s="173">
        <v>1</v>
      </c>
      <c r="G25" s="173">
        <v>1</v>
      </c>
      <c r="H25" s="173">
        <v>3</v>
      </c>
      <c r="I25" s="661">
        <v>1</v>
      </c>
      <c r="J25" s="175">
        <f t="shared" si="0"/>
        <v>7</v>
      </c>
      <c r="K25" s="175">
        <f t="shared" si="1"/>
        <v>1.4</v>
      </c>
      <c r="L25" s="660">
        <f t="shared" si="3"/>
        <v>0</v>
      </c>
    </row>
    <row r="26" spans="1:13">
      <c r="A26" s="114" t="s">
        <v>365</v>
      </c>
      <c r="B26" s="114" t="s">
        <v>366</v>
      </c>
      <c r="C26" s="705" t="s">
        <v>827</v>
      </c>
      <c r="D26" s="265" t="s">
        <v>370</v>
      </c>
      <c r="E26" s="173">
        <v>6</v>
      </c>
      <c r="F26" s="173">
        <v>9</v>
      </c>
      <c r="G26" s="173">
        <f>8</f>
        <v>8</v>
      </c>
      <c r="H26" s="173">
        <v>5</v>
      </c>
      <c r="I26" s="662">
        <v>15</v>
      </c>
      <c r="J26" s="175">
        <f t="shared" si="0"/>
        <v>43</v>
      </c>
      <c r="K26" s="175">
        <f t="shared" si="1"/>
        <v>8.6</v>
      </c>
      <c r="L26" s="660">
        <f t="shared" si="3"/>
        <v>1.5</v>
      </c>
    </row>
    <row r="27" spans="1:13">
      <c r="A27" s="217" t="s">
        <v>349</v>
      </c>
      <c r="B27" s="217" t="s">
        <v>359</v>
      </c>
      <c r="C27" s="705" t="s">
        <v>930</v>
      </c>
      <c r="D27" s="265" t="s">
        <v>360</v>
      </c>
      <c r="E27" s="175">
        <v>22</v>
      </c>
      <c r="F27" s="175">
        <v>17</v>
      </c>
      <c r="G27" s="175">
        <v>15</v>
      </c>
      <c r="H27" s="175">
        <v>12</v>
      </c>
      <c r="I27" s="661">
        <v>15</v>
      </c>
      <c r="J27" s="175">
        <f t="shared" si="0"/>
        <v>81</v>
      </c>
      <c r="K27" s="175">
        <f t="shared" si="1"/>
        <v>16.2</v>
      </c>
      <c r="L27" s="660">
        <f t="shared" si="3"/>
        <v>-0.31818181818181818</v>
      </c>
    </row>
    <row r="28" spans="1:13">
      <c r="A28" s="114" t="s">
        <v>317</v>
      </c>
      <c r="B28" s="114" t="s">
        <v>328</v>
      </c>
      <c r="C28" s="705" t="s">
        <v>1043</v>
      </c>
      <c r="D28" s="263" t="s">
        <v>337</v>
      </c>
      <c r="E28" s="173">
        <v>6</v>
      </c>
      <c r="F28" s="173">
        <v>4</v>
      </c>
      <c r="G28" s="173">
        <v>1</v>
      </c>
      <c r="H28" s="173">
        <v>6</v>
      </c>
      <c r="I28" s="661">
        <v>5</v>
      </c>
      <c r="J28" s="175">
        <f t="shared" si="0"/>
        <v>22</v>
      </c>
      <c r="K28" s="175">
        <f t="shared" si="1"/>
        <v>4.4000000000000004</v>
      </c>
      <c r="L28" s="660">
        <f t="shared" si="3"/>
        <v>-0.16666666666666666</v>
      </c>
    </row>
    <row r="29" spans="1:13">
      <c r="A29" s="114" t="s">
        <v>317</v>
      </c>
      <c r="B29" s="114" t="s">
        <v>328</v>
      </c>
      <c r="C29" s="705" t="s">
        <v>793</v>
      </c>
      <c r="D29" s="263" t="s">
        <v>338</v>
      </c>
      <c r="E29" s="173">
        <v>7</v>
      </c>
      <c r="F29" s="173">
        <v>15</v>
      </c>
      <c r="G29" s="173">
        <v>11</v>
      </c>
      <c r="H29" s="173">
        <v>9</v>
      </c>
      <c r="I29" s="661">
        <f>5+4</f>
        <v>9</v>
      </c>
      <c r="J29" s="175">
        <f t="shared" si="0"/>
        <v>51</v>
      </c>
      <c r="K29" s="175">
        <f t="shared" si="1"/>
        <v>10.199999999999999</v>
      </c>
      <c r="L29" s="660">
        <f t="shared" si="3"/>
        <v>0.2857142857142857</v>
      </c>
    </row>
    <row r="30" spans="1:13">
      <c r="A30" s="114" t="s">
        <v>365</v>
      </c>
      <c r="B30" s="114" t="s">
        <v>366</v>
      </c>
      <c r="C30" s="705" t="s">
        <v>1480</v>
      </c>
      <c r="D30" s="265" t="s">
        <v>371</v>
      </c>
      <c r="E30" s="173">
        <v>5</v>
      </c>
      <c r="F30" s="173">
        <v>3</v>
      </c>
      <c r="G30" s="173">
        <v>14</v>
      </c>
      <c r="H30" s="173">
        <v>10</v>
      </c>
      <c r="I30" s="662">
        <v>12</v>
      </c>
      <c r="J30" s="175">
        <f t="shared" si="0"/>
        <v>44</v>
      </c>
      <c r="K30" s="175">
        <f t="shared" si="1"/>
        <v>8.8000000000000007</v>
      </c>
      <c r="L30" s="660">
        <f t="shared" si="3"/>
        <v>1.4</v>
      </c>
    </row>
    <row r="31" spans="1:13" s="277" customFormat="1">
      <c r="A31" s="114" t="s">
        <v>317</v>
      </c>
      <c r="B31" s="114" t="s">
        <v>322</v>
      </c>
      <c r="C31" s="705" t="s">
        <v>1481</v>
      </c>
      <c r="D31" s="263" t="s">
        <v>324</v>
      </c>
      <c r="E31" s="173">
        <v>345</v>
      </c>
      <c r="F31" s="173">
        <v>446</v>
      </c>
      <c r="G31" s="173">
        <v>396</v>
      </c>
      <c r="H31" s="173">
        <v>396</v>
      </c>
      <c r="I31" s="661">
        <f>446+3</f>
        <v>449</v>
      </c>
      <c r="J31" s="175">
        <f t="shared" si="0"/>
        <v>2032</v>
      </c>
      <c r="K31" s="175">
        <f t="shared" si="1"/>
        <v>406.4</v>
      </c>
      <c r="L31" s="660">
        <f t="shared" si="3"/>
        <v>0.30144927536231886</v>
      </c>
    </row>
    <row r="32" spans="1:13" s="318" customFormat="1">
      <c r="A32" s="114" t="s">
        <v>375</v>
      </c>
      <c r="B32" s="114" t="s">
        <v>395</v>
      </c>
      <c r="C32" s="705" t="s">
        <v>791</v>
      </c>
      <c r="D32" s="263" t="s">
        <v>396</v>
      </c>
      <c r="E32" s="173">
        <v>16</v>
      </c>
      <c r="F32" s="173">
        <v>24</v>
      </c>
      <c r="G32" s="173">
        <v>19</v>
      </c>
      <c r="H32" s="173">
        <v>34</v>
      </c>
      <c r="I32" s="662">
        <v>25</v>
      </c>
      <c r="J32" s="175">
        <f t="shared" si="0"/>
        <v>118</v>
      </c>
      <c r="K32" s="175">
        <f t="shared" si="1"/>
        <v>23.6</v>
      </c>
      <c r="L32" s="660">
        <f t="shared" si="3"/>
        <v>0.5625</v>
      </c>
      <c r="M32" s="277"/>
    </row>
    <row r="33" spans="1:13" s="277" customFormat="1">
      <c r="A33" s="114" t="s">
        <v>317</v>
      </c>
      <c r="B33" s="114" t="s">
        <v>322</v>
      </c>
      <c r="C33" s="705" t="s">
        <v>1482</v>
      </c>
      <c r="D33" s="263" t="s">
        <v>325</v>
      </c>
      <c r="E33" s="173">
        <v>23</v>
      </c>
      <c r="F33" s="173">
        <v>22</v>
      </c>
      <c r="G33" s="173">
        <v>10</v>
      </c>
      <c r="H33" s="173">
        <v>21</v>
      </c>
      <c r="I33" s="661">
        <v>18</v>
      </c>
      <c r="J33" s="175">
        <f t="shared" si="0"/>
        <v>94</v>
      </c>
      <c r="K33" s="175">
        <f t="shared" si="1"/>
        <v>18.8</v>
      </c>
      <c r="L33" s="660">
        <f t="shared" si="3"/>
        <v>-0.21739130434782608</v>
      </c>
    </row>
    <row r="34" spans="1:13" s="277" customFormat="1">
      <c r="A34" s="114" t="s">
        <v>317</v>
      </c>
      <c r="B34" s="114" t="s">
        <v>328</v>
      </c>
      <c r="C34" s="705" t="s">
        <v>1483</v>
      </c>
      <c r="D34" s="263" t="s">
        <v>339</v>
      </c>
      <c r="E34" s="173">
        <v>25</v>
      </c>
      <c r="F34" s="173">
        <v>22</v>
      </c>
      <c r="G34" s="173"/>
      <c r="H34" s="173">
        <v>19</v>
      </c>
      <c r="I34" s="661">
        <v>15</v>
      </c>
      <c r="J34" s="175">
        <f t="shared" si="0"/>
        <v>81</v>
      </c>
      <c r="K34" s="175">
        <f t="shared" si="1"/>
        <v>16.2</v>
      </c>
      <c r="L34" s="660">
        <f t="shared" si="3"/>
        <v>-0.4</v>
      </c>
      <c r="M34" s="318"/>
    </row>
    <row r="35" spans="1:13" s="277" customFormat="1">
      <c r="A35" s="217" t="s">
        <v>349</v>
      </c>
      <c r="B35" s="217" t="s">
        <v>350</v>
      </c>
      <c r="C35" s="705" t="s">
        <v>902</v>
      </c>
      <c r="D35" s="265" t="s">
        <v>351</v>
      </c>
      <c r="E35" s="664"/>
      <c r="F35" s="664"/>
      <c r="G35" s="175"/>
      <c r="H35" s="175">
        <v>10</v>
      </c>
      <c r="I35" s="661">
        <v>21</v>
      </c>
      <c r="J35" s="175">
        <f t="shared" si="0"/>
        <v>31</v>
      </c>
      <c r="K35" s="175">
        <f t="shared" si="1"/>
        <v>6.2</v>
      </c>
      <c r="L35" s="660"/>
    </row>
    <row r="36" spans="1:13" s="277" customFormat="1">
      <c r="A36" s="114" t="s">
        <v>365</v>
      </c>
      <c r="B36" s="114" t="s">
        <v>366</v>
      </c>
      <c r="C36" s="844" t="s">
        <v>1076</v>
      </c>
      <c r="D36" s="263" t="s">
        <v>372</v>
      </c>
      <c r="E36" s="173">
        <v>1</v>
      </c>
      <c r="F36" s="173"/>
      <c r="G36" s="173"/>
      <c r="H36" s="173"/>
      <c r="I36" s="662"/>
      <c r="J36" s="175">
        <f t="shared" ref="J36:J67" si="4">SUM(E36:I36)</f>
        <v>1</v>
      </c>
      <c r="K36" s="175">
        <f t="shared" ref="K36:K67" si="5">J36/5</f>
        <v>0.2</v>
      </c>
      <c r="L36" s="660">
        <f>((I36-E36)/E36)</f>
        <v>-1</v>
      </c>
    </row>
    <row r="37" spans="1:13" s="277" customFormat="1">
      <c r="A37" s="217" t="s">
        <v>349</v>
      </c>
      <c r="B37" s="217" t="s">
        <v>350</v>
      </c>
      <c r="C37" s="705" t="s">
        <v>1484</v>
      </c>
      <c r="D37" s="265" t="s">
        <v>352</v>
      </c>
      <c r="E37" s="175">
        <v>52</v>
      </c>
      <c r="F37" s="175">
        <v>76</v>
      </c>
      <c r="G37" s="175">
        <v>86</v>
      </c>
      <c r="H37" s="175">
        <v>137</v>
      </c>
      <c r="I37" s="661">
        <v>111</v>
      </c>
      <c r="J37" s="175">
        <f t="shared" si="4"/>
        <v>462</v>
      </c>
      <c r="K37" s="175">
        <f t="shared" si="5"/>
        <v>92.4</v>
      </c>
      <c r="L37" s="660">
        <f>((I37-E37)/E37)</f>
        <v>1.1346153846153846</v>
      </c>
    </row>
    <row r="38" spans="1:13" s="277" customFormat="1">
      <c r="A38" s="114" t="s">
        <v>317</v>
      </c>
      <c r="B38" s="114" t="s">
        <v>318</v>
      </c>
      <c r="C38" s="705" t="s">
        <v>843</v>
      </c>
      <c r="D38" s="263" t="s">
        <v>319</v>
      </c>
      <c r="E38" s="173">
        <v>22</v>
      </c>
      <c r="F38" s="173">
        <v>16</v>
      </c>
      <c r="G38" s="173">
        <v>23</v>
      </c>
      <c r="H38" s="173">
        <v>28</v>
      </c>
      <c r="I38" s="661">
        <v>17</v>
      </c>
      <c r="J38" s="175">
        <f t="shared" si="4"/>
        <v>106</v>
      </c>
      <c r="K38" s="175">
        <f t="shared" si="5"/>
        <v>21.2</v>
      </c>
      <c r="L38" s="660">
        <f>((I38-E38)/E38)</f>
        <v>-0.22727272727272727</v>
      </c>
    </row>
    <row r="39" spans="1:13" s="277" customFormat="1">
      <c r="A39" s="217" t="s">
        <v>349</v>
      </c>
      <c r="B39" s="217" t="s">
        <v>350</v>
      </c>
      <c r="C39" s="705" t="s">
        <v>685</v>
      </c>
      <c r="D39" s="265" t="s">
        <v>353</v>
      </c>
      <c r="E39" s="175">
        <v>22</v>
      </c>
      <c r="F39" s="175">
        <v>34</v>
      </c>
      <c r="G39" s="175">
        <v>49</v>
      </c>
      <c r="H39" s="175">
        <v>44</v>
      </c>
      <c r="I39" s="661">
        <v>77</v>
      </c>
      <c r="J39" s="175">
        <f t="shared" si="4"/>
        <v>226</v>
      </c>
      <c r="K39" s="175">
        <f t="shared" si="5"/>
        <v>45.2</v>
      </c>
      <c r="L39" s="660">
        <f>((I39-E39)/E39)</f>
        <v>2.5</v>
      </c>
    </row>
    <row r="40" spans="1:13" s="277" customFormat="1">
      <c r="A40" s="114" t="s">
        <v>375</v>
      </c>
      <c r="B40" s="114" t="s">
        <v>322</v>
      </c>
      <c r="C40" s="705" t="s">
        <v>1485</v>
      </c>
      <c r="D40" s="263" t="s">
        <v>383</v>
      </c>
      <c r="E40" s="173">
        <v>24</v>
      </c>
      <c r="F40" s="173">
        <v>18</v>
      </c>
      <c r="G40" s="173">
        <v>20</v>
      </c>
      <c r="H40" s="173">
        <v>23</v>
      </c>
      <c r="I40" s="662">
        <f>5+9+2</f>
        <v>16</v>
      </c>
      <c r="J40" s="175">
        <f t="shared" si="4"/>
        <v>101</v>
      </c>
      <c r="K40" s="175">
        <f t="shared" si="5"/>
        <v>20.2</v>
      </c>
      <c r="L40" s="660">
        <f>((I40-E40)/E40)</f>
        <v>-0.33333333333333331</v>
      </c>
    </row>
    <row r="41" spans="1:13" s="277" customFormat="1">
      <c r="A41" s="114" t="s">
        <v>347</v>
      </c>
      <c r="B41" s="114" t="s">
        <v>328</v>
      </c>
      <c r="C41" s="705" t="s">
        <v>897</v>
      </c>
      <c r="D41" s="263" t="s">
        <v>348</v>
      </c>
      <c r="E41" s="663"/>
      <c r="F41" s="663"/>
      <c r="G41" s="173">
        <v>3</v>
      </c>
      <c r="H41" s="173">
        <v>5</v>
      </c>
      <c r="I41" s="662">
        <v>6</v>
      </c>
      <c r="J41" s="175">
        <f t="shared" si="4"/>
        <v>14</v>
      </c>
      <c r="K41" s="175">
        <f t="shared" si="5"/>
        <v>2.8</v>
      </c>
      <c r="L41" s="660"/>
    </row>
    <row r="42" spans="1:13" s="277" customFormat="1">
      <c r="A42" s="114" t="s">
        <v>317</v>
      </c>
      <c r="B42" s="114" t="s">
        <v>328</v>
      </c>
      <c r="C42" s="705" t="s">
        <v>883</v>
      </c>
      <c r="D42" s="263" t="s">
        <v>340</v>
      </c>
      <c r="E42" s="173">
        <v>14</v>
      </c>
      <c r="F42" s="173">
        <v>8</v>
      </c>
      <c r="G42" s="173">
        <v>6</v>
      </c>
      <c r="H42" s="173">
        <v>2</v>
      </c>
      <c r="I42" s="661">
        <v>3</v>
      </c>
      <c r="J42" s="175">
        <f t="shared" si="4"/>
        <v>33</v>
      </c>
      <c r="K42" s="175">
        <f t="shared" si="5"/>
        <v>6.6</v>
      </c>
      <c r="L42" s="660">
        <f>((I42-E42)/E42)</f>
        <v>-0.7857142857142857</v>
      </c>
    </row>
    <row r="43" spans="1:13" s="277" customFormat="1">
      <c r="A43" s="114" t="s">
        <v>317</v>
      </c>
      <c r="B43" s="114" t="s">
        <v>318</v>
      </c>
      <c r="C43" s="705" t="s">
        <v>845</v>
      </c>
      <c r="D43" s="263" t="s">
        <v>320</v>
      </c>
      <c r="E43" s="173">
        <v>7</v>
      </c>
      <c r="F43" s="173">
        <v>10</v>
      </c>
      <c r="G43" s="173">
        <v>8</v>
      </c>
      <c r="H43" s="173">
        <v>9</v>
      </c>
      <c r="I43" s="661">
        <v>10</v>
      </c>
      <c r="J43" s="175">
        <f t="shared" si="4"/>
        <v>44</v>
      </c>
      <c r="K43" s="175">
        <f t="shared" si="5"/>
        <v>8.8000000000000007</v>
      </c>
      <c r="L43" s="660">
        <f>((I43-E43)/E43)</f>
        <v>0.42857142857142855</v>
      </c>
    </row>
    <row r="44" spans="1:13" s="277" customFormat="1">
      <c r="A44" s="114" t="s">
        <v>317</v>
      </c>
      <c r="B44" s="114" t="s">
        <v>318</v>
      </c>
      <c r="C44" s="705" t="s">
        <v>1494</v>
      </c>
      <c r="D44" s="263" t="s">
        <v>321</v>
      </c>
      <c r="E44" s="173">
        <v>69</v>
      </c>
      <c r="F44" s="173">
        <v>78</v>
      </c>
      <c r="G44" s="173">
        <v>62</v>
      </c>
      <c r="H44" s="173">
        <v>73</v>
      </c>
      <c r="I44" s="661">
        <v>63</v>
      </c>
      <c r="J44" s="175">
        <f t="shared" si="4"/>
        <v>345</v>
      </c>
      <c r="K44" s="175">
        <f t="shared" si="5"/>
        <v>69</v>
      </c>
      <c r="L44" s="660">
        <f>((I44-E44)/E44)</f>
        <v>-8.6956521739130432E-2</v>
      </c>
    </row>
    <row r="45" spans="1:13" s="36" customFormat="1">
      <c r="A45" s="217" t="s">
        <v>349</v>
      </c>
      <c r="B45" s="217" t="s">
        <v>350</v>
      </c>
      <c r="C45" s="705" t="s">
        <v>1486</v>
      </c>
      <c r="D45" s="265" t="s">
        <v>354</v>
      </c>
      <c r="E45" s="175">
        <v>77</v>
      </c>
      <c r="F45" s="175">
        <v>88</v>
      </c>
      <c r="G45" s="175">
        <v>85</v>
      </c>
      <c r="H45" s="175">
        <v>113</v>
      </c>
      <c r="I45" s="661">
        <v>108</v>
      </c>
      <c r="J45" s="175">
        <f t="shared" si="4"/>
        <v>471</v>
      </c>
      <c r="K45" s="175">
        <f t="shared" si="5"/>
        <v>94.2</v>
      </c>
      <c r="L45" s="660">
        <f>((I45-E45)/E45)</f>
        <v>0.40259740259740262</v>
      </c>
      <c r="M45" s="7"/>
    </row>
    <row r="46" spans="1:13">
      <c r="A46" s="114" t="s">
        <v>375</v>
      </c>
      <c r="B46" s="114" t="s">
        <v>322</v>
      </c>
      <c r="C46" s="705" t="s">
        <v>1487</v>
      </c>
      <c r="D46" s="263" t="s">
        <v>384</v>
      </c>
      <c r="E46" s="173">
        <v>2</v>
      </c>
      <c r="F46" s="173">
        <v>7</v>
      </c>
      <c r="G46" s="173">
        <v>6</v>
      </c>
      <c r="H46" s="173">
        <v>4</v>
      </c>
      <c r="I46" s="662">
        <v>16</v>
      </c>
      <c r="J46" s="175">
        <f t="shared" si="4"/>
        <v>35</v>
      </c>
      <c r="K46" s="175">
        <f t="shared" si="5"/>
        <v>7</v>
      </c>
      <c r="L46" s="660">
        <f>((I46-E46)/E46)</f>
        <v>7</v>
      </c>
    </row>
    <row r="47" spans="1:13">
      <c r="A47" s="114" t="s">
        <v>397</v>
      </c>
      <c r="B47" s="114" t="s">
        <v>397</v>
      </c>
      <c r="C47" s="705" t="s">
        <v>802</v>
      </c>
      <c r="D47" s="269" t="s">
        <v>398</v>
      </c>
      <c r="E47" s="663"/>
      <c r="F47" s="663"/>
      <c r="G47" s="173">
        <v>4</v>
      </c>
      <c r="H47" s="173">
        <v>44</v>
      </c>
      <c r="I47" s="662">
        <v>86</v>
      </c>
      <c r="J47" s="175">
        <f t="shared" si="4"/>
        <v>134</v>
      </c>
      <c r="K47" s="175">
        <f t="shared" si="5"/>
        <v>26.8</v>
      </c>
      <c r="L47" s="660"/>
    </row>
    <row r="48" spans="1:13">
      <c r="A48" s="114" t="s">
        <v>397</v>
      </c>
      <c r="B48" s="114" t="s">
        <v>397</v>
      </c>
      <c r="C48" s="705" t="s">
        <v>803</v>
      </c>
      <c r="D48" s="269" t="s">
        <v>399</v>
      </c>
      <c r="E48" s="173"/>
      <c r="F48" s="173"/>
      <c r="G48" s="173">
        <v>8</v>
      </c>
      <c r="H48" s="173">
        <v>42</v>
      </c>
      <c r="I48" s="662">
        <v>68</v>
      </c>
      <c r="J48" s="175">
        <f t="shared" si="4"/>
        <v>118</v>
      </c>
      <c r="K48" s="175">
        <f t="shared" si="5"/>
        <v>23.6</v>
      </c>
      <c r="L48" s="660"/>
    </row>
    <row r="49" spans="1:13">
      <c r="A49" s="114" t="s">
        <v>397</v>
      </c>
      <c r="B49" s="114" t="s">
        <v>397</v>
      </c>
      <c r="C49" s="705" t="s">
        <v>800</v>
      </c>
      <c r="D49" s="269" t="s">
        <v>400</v>
      </c>
      <c r="E49" s="173"/>
      <c r="F49" s="173"/>
      <c r="G49" s="173">
        <v>12</v>
      </c>
      <c r="H49" s="173">
        <v>61</v>
      </c>
      <c r="I49" s="662">
        <v>188</v>
      </c>
      <c r="J49" s="175">
        <f t="shared" si="4"/>
        <v>261</v>
      </c>
      <c r="K49" s="175">
        <f t="shared" si="5"/>
        <v>52.2</v>
      </c>
      <c r="L49" s="660"/>
    </row>
    <row r="50" spans="1:13">
      <c r="A50" s="114" t="s">
        <v>397</v>
      </c>
      <c r="B50" s="114" t="s">
        <v>397</v>
      </c>
      <c r="C50" s="705" t="s">
        <v>801</v>
      </c>
      <c r="D50" s="269" t="s">
        <v>401</v>
      </c>
      <c r="E50" s="173"/>
      <c r="F50" s="173"/>
      <c r="G50" s="173">
        <v>17</v>
      </c>
      <c r="H50" s="173">
        <v>112</v>
      </c>
      <c r="I50" s="662">
        <v>174</v>
      </c>
      <c r="J50" s="175">
        <f t="shared" si="4"/>
        <v>303</v>
      </c>
      <c r="K50" s="175">
        <f t="shared" si="5"/>
        <v>60.6</v>
      </c>
      <c r="L50" s="660"/>
      <c r="M50" s="36"/>
    </row>
    <row r="51" spans="1:13">
      <c r="A51" s="114" t="s">
        <v>397</v>
      </c>
      <c r="B51" s="114" t="s">
        <v>397</v>
      </c>
      <c r="C51" s="705" t="s">
        <v>1488</v>
      </c>
      <c r="D51" s="263" t="s">
        <v>402</v>
      </c>
      <c r="E51" s="173">
        <v>1018</v>
      </c>
      <c r="F51" s="173">
        <v>1062</v>
      </c>
      <c r="G51" s="173">
        <v>1035</v>
      </c>
      <c r="H51" s="173">
        <f>2+1+1+1+4+8+1+731</f>
        <v>749</v>
      </c>
      <c r="I51" s="662">
        <f>1+1+405</f>
        <v>407</v>
      </c>
      <c r="J51" s="175">
        <f t="shared" si="4"/>
        <v>4271</v>
      </c>
      <c r="K51" s="175">
        <f t="shared" si="5"/>
        <v>854.2</v>
      </c>
      <c r="L51" s="660">
        <f>((I51-E51)/E51)</f>
        <v>-0.60019646365422397</v>
      </c>
    </row>
    <row r="52" spans="1:13">
      <c r="A52" s="114" t="s">
        <v>317</v>
      </c>
      <c r="B52" s="114" t="s">
        <v>328</v>
      </c>
      <c r="C52" s="705" t="s">
        <v>1489</v>
      </c>
      <c r="D52" s="263" t="s">
        <v>341</v>
      </c>
      <c r="E52" s="173">
        <v>27</v>
      </c>
      <c r="F52" s="173">
        <v>39</v>
      </c>
      <c r="G52" s="173">
        <v>26</v>
      </c>
      <c r="H52" s="173">
        <v>31</v>
      </c>
      <c r="I52" s="661">
        <v>31</v>
      </c>
      <c r="J52" s="175">
        <f t="shared" si="4"/>
        <v>154</v>
      </c>
      <c r="K52" s="175">
        <f t="shared" si="5"/>
        <v>30.8</v>
      </c>
      <c r="L52" s="660">
        <f>((I52-E52)/E52)</f>
        <v>0.14814814814814814</v>
      </c>
    </row>
    <row r="53" spans="1:13">
      <c r="A53" s="114" t="s">
        <v>317</v>
      </c>
      <c r="B53" s="114" t="s">
        <v>328</v>
      </c>
      <c r="C53" s="705" t="s">
        <v>1490</v>
      </c>
      <c r="D53" s="263" t="s">
        <v>342</v>
      </c>
      <c r="E53" s="173">
        <v>6</v>
      </c>
      <c r="F53" s="173">
        <v>7</v>
      </c>
      <c r="G53" s="173">
        <v>9</v>
      </c>
      <c r="H53" s="173">
        <v>6</v>
      </c>
      <c r="I53" s="175">
        <v>4</v>
      </c>
      <c r="J53" s="175">
        <f t="shared" si="4"/>
        <v>32</v>
      </c>
      <c r="K53" s="175">
        <f t="shared" si="5"/>
        <v>6.4</v>
      </c>
      <c r="L53" s="660">
        <f>((I53-E53)/E53)</f>
        <v>-0.33333333333333331</v>
      </c>
    </row>
    <row r="54" spans="1:13">
      <c r="A54" s="114" t="s">
        <v>375</v>
      </c>
      <c r="B54" s="114" t="s">
        <v>322</v>
      </c>
      <c r="C54" s="705" t="s">
        <v>737</v>
      </c>
      <c r="D54" s="269" t="s">
        <v>385</v>
      </c>
      <c r="E54" s="663"/>
      <c r="F54" s="663"/>
      <c r="G54" s="173"/>
      <c r="H54" s="173"/>
      <c r="I54" s="662">
        <v>4</v>
      </c>
      <c r="J54" s="175">
        <f t="shared" si="4"/>
        <v>4</v>
      </c>
      <c r="K54" s="175">
        <f t="shared" si="5"/>
        <v>0.8</v>
      </c>
      <c r="L54" s="660"/>
    </row>
    <row r="55" spans="1:13">
      <c r="A55" s="114" t="s">
        <v>375</v>
      </c>
      <c r="B55" s="114" t="s">
        <v>322</v>
      </c>
      <c r="C55" s="705" t="s">
        <v>517</v>
      </c>
      <c r="D55" s="263" t="s">
        <v>386</v>
      </c>
      <c r="E55" s="173">
        <v>25</v>
      </c>
      <c r="F55" s="173">
        <v>17</v>
      </c>
      <c r="G55" s="173">
        <v>23</v>
      </c>
      <c r="H55" s="173">
        <v>31</v>
      </c>
      <c r="I55" s="662">
        <v>13</v>
      </c>
      <c r="J55" s="175">
        <f t="shared" si="4"/>
        <v>109</v>
      </c>
      <c r="K55" s="175">
        <f t="shared" si="5"/>
        <v>21.8</v>
      </c>
      <c r="L55" s="660">
        <f>((I55-E55)/E55)</f>
        <v>-0.48</v>
      </c>
    </row>
    <row r="56" spans="1:13">
      <c r="A56" s="114" t="s">
        <v>317</v>
      </c>
      <c r="B56" s="114" t="s">
        <v>322</v>
      </c>
      <c r="C56" s="705" t="s">
        <v>1491</v>
      </c>
      <c r="D56" s="263" t="s">
        <v>326</v>
      </c>
      <c r="E56" s="173">
        <v>16</v>
      </c>
      <c r="F56" s="173">
        <v>27</v>
      </c>
      <c r="G56" s="173">
        <v>24</v>
      </c>
      <c r="H56" s="173">
        <v>17</v>
      </c>
      <c r="I56" s="661">
        <v>31</v>
      </c>
      <c r="J56" s="175">
        <f t="shared" si="4"/>
        <v>115</v>
      </c>
      <c r="K56" s="175">
        <f t="shared" si="5"/>
        <v>23</v>
      </c>
      <c r="L56" s="660">
        <f>((I56-E56)/E56)</f>
        <v>0.9375</v>
      </c>
    </row>
    <row r="57" spans="1:13" s="36" customFormat="1">
      <c r="A57" s="217" t="s">
        <v>349</v>
      </c>
      <c r="B57" s="217" t="s">
        <v>350</v>
      </c>
      <c r="C57" s="844" t="s">
        <v>1229</v>
      </c>
      <c r="D57" s="265" t="s">
        <v>355</v>
      </c>
      <c r="E57" s="664"/>
      <c r="F57" s="664"/>
      <c r="G57" s="175">
        <v>1</v>
      </c>
      <c r="H57" s="175">
        <v>1</v>
      </c>
      <c r="I57" s="661"/>
      <c r="J57" s="175">
        <f t="shared" si="4"/>
        <v>2</v>
      </c>
      <c r="K57" s="175">
        <f t="shared" si="5"/>
        <v>0.4</v>
      </c>
      <c r="L57" s="660"/>
      <c r="M57" s="7"/>
    </row>
    <row r="58" spans="1:13">
      <c r="A58" s="114" t="s">
        <v>365</v>
      </c>
      <c r="B58" s="114" t="s">
        <v>366</v>
      </c>
      <c r="C58" s="705" t="s">
        <v>1492</v>
      </c>
      <c r="D58" s="265" t="s">
        <v>373</v>
      </c>
      <c r="E58" s="173">
        <v>4</v>
      </c>
      <c r="F58" s="173">
        <v>7</v>
      </c>
      <c r="G58" s="173">
        <v>6</v>
      </c>
      <c r="H58" s="173">
        <v>4</v>
      </c>
      <c r="I58" s="662">
        <v>6</v>
      </c>
      <c r="J58" s="175">
        <f t="shared" si="4"/>
        <v>27</v>
      </c>
      <c r="K58" s="175">
        <f t="shared" si="5"/>
        <v>5.4</v>
      </c>
      <c r="L58" s="660">
        <f t="shared" ref="L58:L66" si="6">((I58-E58)/E58)</f>
        <v>0.5</v>
      </c>
      <c r="M58" s="270"/>
    </row>
    <row r="59" spans="1:13">
      <c r="A59" s="114" t="s">
        <v>365</v>
      </c>
      <c r="B59" s="114" t="s">
        <v>366</v>
      </c>
      <c r="C59" s="705" t="s">
        <v>829</v>
      </c>
      <c r="D59" s="265" t="s">
        <v>374</v>
      </c>
      <c r="E59" s="173">
        <v>4</v>
      </c>
      <c r="F59" s="173">
        <v>4</v>
      </c>
      <c r="G59" s="173">
        <v>3</v>
      </c>
      <c r="H59" s="173">
        <v>6</v>
      </c>
      <c r="I59" s="662">
        <v>7</v>
      </c>
      <c r="J59" s="175">
        <f t="shared" si="4"/>
        <v>24</v>
      </c>
      <c r="K59" s="175">
        <f t="shared" si="5"/>
        <v>4.8</v>
      </c>
      <c r="L59" s="660">
        <f t="shared" si="6"/>
        <v>0.75</v>
      </c>
    </row>
    <row r="60" spans="1:13">
      <c r="A60" s="114" t="s">
        <v>375</v>
      </c>
      <c r="B60" s="114" t="s">
        <v>322</v>
      </c>
      <c r="C60" s="705" t="s">
        <v>733</v>
      </c>
      <c r="D60" s="263" t="s">
        <v>387</v>
      </c>
      <c r="E60" s="173">
        <v>19</v>
      </c>
      <c r="F60" s="173">
        <v>28</v>
      </c>
      <c r="G60" s="173">
        <v>22</v>
      </c>
      <c r="H60" s="173">
        <v>14</v>
      </c>
      <c r="I60" s="662">
        <v>18</v>
      </c>
      <c r="J60" s="175">
        <f t="shared" si="4"/>
        <v>101</v>
      </c>
      <c r="K60" s="175">
        <f t="shared" si="5"/>
        <v>20.2</v>
      </c>
      <c r="L60" s="660">
        <f t="shared" si="6"/>
        <v>-5.2631578947368418E-2</v>
      </c>
    </row>
    <row r="61" spans="1:13">
      <c r="A61" s="217" t="s">
        <v>349</v>
      </c>
      <c r="B61" s="217" t="s">
        <v>350</v>
      </c>
      <c r="C61" s="705" t="s">
        <v>1493</v>
      </c>
      <c r="D61" s="265" t="s">
        <v>356</v>
      </c>
      <c r="E61" s="175">
        <v>19</v>
      </c>
      <c r="F61" s="175">
        <v>22</v>
      </c>
      <c r="G61" s="175">
        <v>17</v>
      </c>
      <c r="H61" s="175">
        <v>13</v>
      </c>
      <c r="I61" s="661">
        <v>18</v>
      </c>
      <c r="J61" s="175">
        <f t="shared" si="4"/>
        <v>89</v>
      </c>
      <c r="K61" s="175">
        <f t="shared" si="5"/>
        <v>17.8</v>
      </c>
      <c r="L61" s="660">
        <f t="shared" si="6"/>
        <v>-5.2631578947368418E-2</v>
      </c>
    </row>
    <row r="62" spans="1:13" s="36" customFormat="1">
      <c r="A62" s="114" t="s">
        <v>375</v>
      </c>
      <c r="B62" s="114" t="s">
        <v>322</v>
      </c>
      <c r="C62" s="705" t="s">
        <v>730</v>
      </c>
      <c r="D62" s="263" t="s">
        <v>388</v>
      </c>
      <c r="E62" s="173">
        <v>127</v>
      </c>
      <c r="F62" s="173">
        <v>179</v>
      </c>
      <c r="G62" s="173">
        <v>145</v>
      </c>
      <c r="H62" s="173">
        <v>119</v>
      </c>
      <c r="I62" s="662">
        <v>136</v>
      </c>
      <c r="J62" s="175">
        <f t="shared" si="4"/>
        <v>706</v>
      </c>
      <c r="K62" s="175">
        <f t="shared" si="5"/>
        <v>141.19999999999999</v>
      </c>
      <c r="L62" s="660">
        <f t="shared" si="6"/>
        <v>7.0866141732283464E-2</v>
      </c>
      <c r="M62" s="7"/>
    </row>
    <row r="63" spans="1:13">
      <c r="A63" s="114" t="s">
        <v>317</v>
      </c>
      <c r="B63" s="114" t="s">
        <v>322</v>
      </c>
      <c r="C63" s="705" t="s">
        <v>904</v>
      </c>
      <c r="D63" s="263" t="s">
        <v>327</v>
      </c>
      <c r="E63" s="173">
        <v>25</v>
      </c>
      <c r="F63" s="173">
        <v>16</v>
      </c>
      <c r="G63" s="173">
        <v>11</v>
      </c>
      <c r="H63" s="173">
        <v>17</v>
      </c>
      <c r="I63" s="661">
        <v>14</v>
      </c>
      <c r="J63" s="175">
        <f t="shared" si="4"/>
        <v>83</v>
      </c>
      <c r="K63" s="175">
        <f t="shared" si="5"/>
        <v>16.600000000000001</v>
      </c>
      <c r="L63" s="660">
        <f t="shared" si="6"/>
        <v>-0.44</v>
      </c>
      <c r="M63" s="36"/>
    </row>
    <row r="64" spans="1:13">
      <c r="A64" s="114" t="s">
        <v>317</v>
      </c>
      <c r="B64" s="114" t="s">
        <v>328</v>
      </c>
      <c r="C64" s="705" t="s">
        <v>866</v>
      </c>
      <c r="D64" s="263" t="s">
        <v>343</v>
      </c>
      <c r="E64" s="173">
        <v>7</v>
      </c>
      <c r="F64" s="173">
        <v>8</v>
      </c>
      <c r="G64" s="173">
        <v>4</v>
      </c>
      <c r="H64" s="173">
        <v>10</v>
      </c>
      <c r="I64" s="661">
        <v>3</v>
      </c>
      <c r="J64" s="175">
        <f t="shared" si="4"/>
        <v>32</v>
      </c>
      <c r="K64" s="175">
        <f t="shared" si="5"/>
        <v>6.4</v>
      </c>
      <c r="L64" s="660">
        <f t="shared" si="6"/>
        <v>-0.5714285714285714</v>
      </c>
    </row>
    <row r="65" spans="1:13">
      <c r="A65" s="114" t="s">
        <v>375</v>
      </c>
      <c r="B65" s="114" t="s">
        <v>322</v>
      </c>
      <c r="C65" s="705" t="s">
        <v>754</v>
      </c>
      <c r="D65" s="263" t="s">
        <v>389</v>
      </c>
      <c r="E65" s="173">
        <v>15</v>
      </c>
      <c r="F65" s="173">
        <v>17</v>
      </c>
      <c r="G65" s="173">
        <v>14</v>
      </c>
      <c r="H65" s="173">
        <v>15</v>
      </c>
      <c r="I65" s="662">
        <v>11</v>
      </c>
      <c r="J65" s="175">
        <f t="shared" si="4"/>
        <v>72</v>
      </c>
      <c r="K65" s="175">
        <f t="shared" si="5"/>
        <v>14.4</v>
      </c>
      <c r="L65" s="660">
        <f t="shared" si="6"/>
        <v>-0.26666666666666666</v>
      </c>
    </row>
    <row r="66" spans="1:13">
      <c r="A66" s="114" t="s">
        <v>375</v>
      </c>
      <c r="B66" s="114" t="s">
        <v>322</v>
      </c>
      <c r="C66" s="705" t="s">
        <v>735</v>
      </c>
      <c r="D66" s="263" t="s">
        <v>390</v>
      </c>
      <c r="E66" s="173">
        <v>14</v>
      </c>
      <c r="F66" s="173">
        <v>22</v>
      </c>
      <c r="G66" s="173">
        <v>18</v>
      </c>
      <c r="H66" s="173">
        <v>12</v>
      </c>
      <c r="I66" s="662">
        <v>19</v>
      </c>
      <c r="J66" s="175">
        <f t="shared" si="4"/>
        <v>85</v>
      </c>
      <c r="K66" s="175">
        <f t="shared" si="5"/>
        <v>17</v>
      </c>
      <c r="L66" s="660">
        <f t="shared" si="6"/>
        <v>0.35714285714285715</v>
      </c>
    </row>
    <row r="67" spans="1:13">
      <c r="A67" s="114" t="s">
        <v>317</v>
      </c>
      <c r="B67" s="114" t="s">
        <v>328</v>
      </c>
      <c r="C67" s="844" t="s">
        <v>620</v>
      </c>
      <c r="D67" s="263" t="s">
        <v>344</v>
      </c>
      <c r="E67" s="173"/>
      <c r="F67" s="173"/>
      <c r="G67" s="173"/>
      <c r="H67" s="173">
        <v>1</v>
      </c>
      <c r="I67" s="661"/>
      <c r="J67" s="175">
        <f t="shared" si="4"/>
        <v>1</v>
      </c>
      <c r="K67" s="175">
        <f t="shared" si="5"/>
        <v>0.2</v>
      </c>
      <c r="L67" s="660"/>
    </row>
    <row r="68" spans="1:13">
      <c r="A68" s="217" t="s">
        <v>349</v>
      </c>
      <c r="B68" s="217" t="s">
        <v>359</v>
      </c>
      <c r="C68" s="705" t="s">
        <v>927</v>
      </c>
      <c r="D68" s="693" t="s">
        <v>361</v>
      </c>
      <c r="E68" s="175"/>
      <c r="F68" s="175"/>
      <c r="G68" s="175"/>
      <c r="H68" s="175"/>
      <c r="I68" s="661">
        <v>16</v>
      </c>
      <c r="J68" s="175">
        <f t="shared" ref="J68:J76" si="7">SUM(E68:I68)</f>
        <v>16</v>
      </c>
      <c r="K68" s="175">
        <f t="shared" ref="K68:K76" si="8">J68/5</f>
        <v>3.2</v>
      </c>
      <c r="L68" s="660"/>
    </row>
    <row r="69" spans="1:13">
      <c r="A69" s="217" t="s">
        <v>349</v>
      </c>
      <c r="B69" s="217" t="s">
        <v>359</v>
      </c>
      <c r="C69" s="705" t="s">
        <v>676</v>
      </c>
      <c r="D69" s="265" t="s">
        <v>362</v>
      </c>
      <c r="E69" s="175">
        <v>9</v>
      </c>
      <c r="F69" s="175">
        <v>10</v>
      </c>
      <c r="G69" s="175">
        <v>8</v>
      </c>
      <c r="H69" s="175">
        <v>11</v>
      </c>
      <c r="I69" s="661">
        <v>15</v>
      </c>
      <c r="J69" s="175">
        <f t="shared" si="7"/>
        <v>53</v>
      </c>
      <c r="K69" s="175">
        <f t="shared" si="8"/>
        <v>10.6</v>
      </c>
      <c r="L69" s="660">
        <f t="shared" ref="L69:L76" si="9">((I69-E69)/E69)</f>
        <v>0.66666666666666663</v>
      </c>
    </row>
    <row r="70" spans="1:13">
      <c r="A70" s="217" t="s">
        <v>349</v>
      </c>
      <c r="B70" s="217" t="s">
        <v>359</v>
      </c>
      <c r="C70" s="705" t="s">
        <v>677</v>
      </c>
      <c r="D70" s="265" t="s">
        <v>363</v>
      </c>
      <c r="E70" s="175">
        <v>6</v>
      </c>
      <c r="F70" s="175">
        <v>7</v>
      </c>
      <c r="G70" s="175">
        <v>6</v>
      </c>
      <c r="H70" s="175">
        <v>13</v>
      </c>
      <c r="I70" s="661">
        <v>11</v>
      </c>
      <c r="J70" s="175">
        <f t="shared" si="7"/>
        <v>43</v>
      </c>
      <c r="K70" s="175">
        <f t="shared" si="8"/>
        <v>8.6</v>
      </c>
      <c r="L70" s="660">
        <f t="shared" si="9"/>
        <v>0.83333333333333337</v>
      </c>
    </row>
    <row r="71" spans="1:13">
      <c r="A71" s="217" t="s">
        <v>349</v>
      </c>
      <c r="B71" s="217" t="s">
        <v>359</v>
      </c>
      <c r="C71" s="705" t="s">
        <v>678</v>
      </c>
      <c r="D71" s="265" t="s">
        <v>364</v>
      </c>
      <c r="E71" s="175">
        <v>111</v>
      </c>
      <c r="F71" s="175">
        <v>92</v>
      </c>
      <c r="G71" s="175">
        <v>100</v>
      </c>
      <c r="H71" s="175">
        <v>105</v>
      </c>
      <c r="I71" s="661">
        <v>82</v>
      </c>
      <c r="J71" s="175">
        <f t="shared" si="7"/>
        <v>490</v>
      </c>
      <c r="K71" s="175">
        <f t="shared" si="8"/>
        <v>98</v>
      </c>
      <c r="L71" s="660">
        <f t="shared" si="9"/>
        <v>-0.26126126126126126</v>
      </c>
      <c r="M71" s="36"/>
    </row>
    <row r="72" spans="1:13">
      <c r="A72" s="217" t="s">
        <v>349</v>
      </c>
      <c r="B72" s="783" t="s">
        <v>1419</v>
      </c>
      <c r="C72" s="705" t="s">
        <v>679</v>
      </c>
      <c r="D72" s="265" t="s">
        <v>357</v>
      </c>
      <c r="E72" s="175">
        <v>12</v>
      </c>
      <c r="F72" s="175">
        <v>8</v>
      </c>
      <c r="G72" s="175">
        <v>14</v>
      </c>
      <c r="H72" s="175">
        <v>19</v>
      </c>
      <c r="I72" s="661">
        <v>21</v>
      </c>
      <c r="J72" s="175">
        <f t="shared" si="7"/>
        <v>74</v>
      </c>
      <c r="K72" s="175">
        <f t="shared" si="8"/>
        <v>14.8</v>
      </c>
      <c r="L72" s="660">
        <f t="shared" si="9"/>
        <v>0.75</v>
      </c>
    </row>
    <row r="73" spans="1:13">
      <c r="A73" s="217" t="s">
        <v>349</v>
      </c>
      <c r="B73" s="217" t="s">
        <v>350</v>
      </c>
      <c r="C73" s="705" t="s">
        <v>680</v>
      </c>
      <c r="D73" s="265" t="s">
        <v>358</v>
      </c>
      <c r="E73" s="175">
        <v>5</v>
      </c>
      <c r="F73" s="175">
        <v>1</v>
      </c>
      <c r="G73" s="175">
        <v>2</v>
      </c>
      <c r="H73" s="175">
        <v>3</v>
      </c>
      <c r="I73" s="661">
        <v>3</v>
      </c>
      <c r="J73" s="175">
        <f t="shared" si="7"/>
        <v>14</v>
      </c>
      <c r="K73" s="175">
        <f t="shared" si="8"/>
        <v>2.8</v>
      </c>
      <c r="L73" s="660">
        <f t="shared" si="9"/>
        <v>-0.4</v>
      </c>
    </row>
    <row r="74" spans="1:13">
      <c r="A74" s="114" t="s">
        <v>317</v>
      </c>
      <c r="B74" s="114" t="s">
        <v>328</v>
      </c>
      <c r="C74" s="705" t="s">
        <v>864</v>
      </c>
      <c r="D74" s="263" t="s">
        <v>345</v>
      </c>
      <c r="E74" s="173">
        <v>7</v>
      </c>
      <c r="F74" s="173">
        <v>14</v>
      </c>
      <c r="G74" s="173">
        <v>14</v>
      </c>
      <c r="H74" s="173">
        <v>17</v>
      </c>
      <c r="I74" s="661">
        <v>12</v>
      </c>
      <c r="J74" s="175">
        <f t="shared" si="7"/>
        <v>64</v>
      </c>
      <c r="K74" s="175">
        <f t="shared" si="8"/>
        <v>12.8</v>
      </c>
      <c r="L74" s="660">
        <f t="shared" si="9"/>
        <v>0.7142857142857143</v>
      </c>
    </row>
    <row r="75" spans="1:13">
      <c r="A75" s="114" t="s">
        <v>317</v>
      </c>
      <c r="B75" s="114" t="s">
        <v>328</v>
      </c>
      <c r="C75" s="704" t="s">
        <v>1354</v>
      </c>
      <c r="D75" s="263" t="s">
        <v>346</v>
      </c>
      <c r="E75" s="173">
        <v>9</v>
      </c>
      <c r="F75" s="173">
        <v>9</v>
      </c>
      <c r="G75" s="173">
        <v>4</v>
      </c>
      <c r="H75" s="173">
        <v>2</v>
      </c>
      <c r="I75" s="661">
        <v>1</v>
      </c>
      <c r="J75" s="175">
        <f t="shared" si="7"/>
        <v>25</v>
      </c>
      <c r="K75" s="175">
        <f t="shared" si="8"/>
        <v>5</v>
      </c>
      <c r="L75" s="660">
        <f t="shared" si="9"/>
        <v>-0.88888888888888884</v>
      </c>
    </row>
    <row r="76" spans="1:13">
      <c r="A76" s="114" t="s">
        <v>375</v>
      </c>
      <c r="B76" s="114" t="s">
        <v>322</v>
      </c>
      <c r="C76" s="705" t="s">
        <v>747</v>
      </c>
      <c r="D76" s="263" t="s">
        <v>391</v>
      </c>
      <c r="E76" s="173">
        <v>9</v>
      </c>
      <c r="F76" s="173">
        <v>12</v>
      </c>
      <c r="G76" s="173">
        <v>11</v>
      </c>
      <c r="H76" s="173">
        <v>16</v>
      </c>
      <c r="I76" s="662">
        <v>13</v>
      </c>
      <c r="J76" s="175">
        <f t="shared" si="7"/>
        <v>61</v>
      </c>
      <c r="K76" s="175">
        <f t="shared" si="8"/>
        <v>12.2</v>
      </c>
      <c r="L76" s="660">
        <f t="shared" si="9"/>
        <v>0.44444444444444442</v>
      </c>
    </row>
    <row r="77" spans="1:13" ht="14.25" customHeight="1">
      <c r="C77" s="707"/>
      <c r="D77" s="271"/>
      <c r="E77" s="663"/>
      <c r="F77" s="663"/>
      <c r="G77" s="173"/>
      <c r="H77" s="173"/>
      <c r="I77" s="665"/>
      <c r="J77" s="175"/>
      <c r="K77" s="175"/>
      <c r="L77" s="283"/>
    </row>
    <row r="78" spans="1:13" s="281" customFormat="1" ht="24" customHeight="1">
      <c r="A78" s="1021" t="s">
        <v>405</v>
      </c>
      <c r="B78" s="1022"/>
      <c r="C78" s="1022"/>
      <c r="E78" s="666">
        <f t="shared" ref="E78:J78" si="10">SUM(E79:E127)</f>
        <v>319</v>
      </c>
      <c r="F78" s="666">
        <f t="shared" si="10"/>
        <v>317</v>
      </c>
      <c r="G78" s="666">
        <f t="shared" si="10"/>
        <v>287</v>
      </c>
      <c r="H78" s="666">
        <f t="shared" si="10"/>
        <v>213</v>
      </c>
      <c r="I78" s="666">
        <f t="shared" si="10"/>
        <v>303</v>
      </c>
      <c r="J78" s="666">
        <f t="shared" si="10"/>
        <v>1439</v>
      </c>
      <c r="K78" s="667">
        <f t="shared" ref="K78:K109" si="11">J78/5</f>
        <v>287.8</v>
      </c>
      <c r="L78" s="284">
        <f t="shared" ref="L78:L86" si="12">((I78-E78)/E78)</f>
        <v>-5.0156739811912224E-2</v>
      </c>
    </row>
    <row r="79" spans="1:13">
      <c r="A79" s="114" t="s">
        <v>317</v>
      </c>
      <c r="B79" s="114" t="s">
        <v>318</v>
      </c>
      <c r="C79" s="704" t="s">
        <v>907</v>
      </c>
      <c r="D79" s="263" t="s">
        <v>406</v>
      </c>
      <c r="E79" s="24">
        <v>5</v>
      </c>
      <c r="F79" s="24">
        <v>9</v>
      </c>
      <c r="G79" s="24">
        <v>8</v>
      </c>
      <c r="H79" s="24">
        <v>5</v>
      </c>
      <c r="I79" s="665">
        <v>12</v>
      </c>
      <c r="J79" s="175">
        <f t="shared" ref="J79:J110" si="13">SUM(E79:I79)</f>
        <v>39</v>
      </c>
      <c r="K79" s="175">
        <f t="shared" si="11"/>
        <v>7.8</v>
      </c>
      <c r="L79" s="849">
        <f t="shared" si="12"/>
        <v>1.4</v>
      </c>
    </row>
    <row r="80" spans="1:13">
      <c r="A80" s="7" t="s">
        <v>317</v>
      </c>
      <c r="B80" s="114" t="s">
        <v>322</v>
      </c>
      <c r="C80" s="705" t="s">
        <v>1012</v>
      </c>
      <c r="D80" s="263" t="s">
        <v>407</v>
      </c>
      <c r="E80" s="24">
        <v>20</v>
      </c>
      <c r="F80" s="24">
        <v>29</v>
      </c>
      <c r="G80" s="173">
        <v>21</v>
      </c>
      <c r="H80" s="173">
        <v>15</v>
      </c>
      <c r="I80" s="665">
        <v>24</v>
      </c>
      <c r="J80" s="175">
        <f t="shared" si="13"/>
        <v>109</v>
      </c>
      <c r="K80" s="175">
        <f t="shared" si="11"/>
        <v>21.8</v>
      </c>
      <c r="L80" s="849">
        <f t="shared" si="12"/>
        <v>0.2</v>
      </c>
    </row>
    <row r="81" spans="1:13">
      <c r="A81" s="7" t="s">
        <v>317</v>
      </c>
      <c r="B81" s="114" t="s">
        <v>322</v>
      </c>
      <c r="C81" s="844" t="s">
        <v>973</v>
      </c>
      <c r="D81" s="263" t="s">
        <v>408</v>
      </c>
      <c r="E81" s="24">
        <v>16</v>
      </c>
      <c r="F81" s="24">
        <v>14</v>
      </c>
      <c r="G81" s="574">
        <v>6</v>
      </c>
      <c r="H81" s="574">
        <v>6</v>
      </c>
      <c r="I81" s="665">
        <v>8</v>
      </c>
      <c r="J81" s="175">
        <f t="shared" si="13"/>
        <v>50</v>
      </c>
      <c r="K81" s="175">
        <f t="shared" si="11"/>
        <v>10</v>
      </c>
      <c r="L81" s="849">
        <f t="shared" si="12"/>
        <v>-0.5</v>
      </c>
    </row>
    <row r="82" spans="1:13">
      <c r="A82" s="114" t="s">
        <v>317</v>
      </c>
      <c r="B82" s="114" t="s">
        <v>322</v>
      </c>
      <c r="C82" s="705" t="s">
        <v>1495</v>
      </c>
      <c r="D82" s="263" t="s">
        <v>409</v>
      </c>
      <c r="E82" s="24">
        <v>3</v>
      </c>
      <c r="F82" s="24">
        <v>1</v>
      </c>
      <c r="G82" s="24">
        <v>8</v>
      </c>
      <c r="H82" s="24">
        <v>7</v>
      </c>
      <c r="I82" s="665">
        <v>4</v>
      </c>
      <c r="J82" s="175">
        <f t="shared" si="13"/>
        <v>23</v>
      </c>
      <c r="K82" s="175">
        <f t="shared" si="11"/>
        <v>4.5999999999999996</v>
      </c>
      <c r="L82" s="849">
        <f t="shared" si="12"/>
        <v>0.33333333333333331</v>
      </c>
    </row>
    <row r="83" spans="1:13" s="36" customFormat="1">
      <c r="A83" s="114" t="s">
        <v>317</v>
      </c>
      <c r="B83" s="114" t="s">
        <v>322</v>
      </c>
      <c r="C83" s="705" t="s">
        <v>938</v>
      </c>
      <c r="D83" s="263" t="s">
        <v>410</v>
      </c>
      <c r="E83" s="24">
        <v>12</v>
      </c>
      <c r="F83" s="24">
        <v>7</v>
      </c>
      <c r="G83" s="24">
        <v>7</v>
      </c>
      <c r="H83" s="24">
        <v>7</v>
      </c>
      <c r="I83" s="665">
        <v>2</v>
      </c>
      <c r="J83" s="175">
        <f t="shared" si="13"/>
        <v>35</v>
      </c>
      <c r="K83" s="175">
        <f t="shared" si="11"/>
        <v>7</v>
      </c>
      <c r="L83" s="849">
        <f t="shared" si="12"/>
        <v>-0.83333333333333337</v>
      </c>
      <c r="M83" s="7"/>
    </row>
    <row r="84" spans="1:13">
      <c r="A84" s="114" t="s">
        <v>317</v>
      </c>
      <c r="B84" s="114" t="s">
        <v>322</v>
      </c>
      <c r="C84" s="705" t="s">
        <v>933</v>
      </c>
      <c r="D84" s="263" t="s">
        <v>411</v>
      </c>
      <c r="E84" s="173">
        <v>32</v>
      </c>
      <c r="F84" s="173">
        <v>21</v>
      </c>
      <c r="G84" s="173">
        <v>18</v>
      </c>
      <c r="H84" s="173">
        <v>11</v>
      </c>
      <c r="I84" s="665">
        <v>16</v>
      </c>
      <c r="J84" s="175">
        <f t="shared" si="13"/>
        <v>98</v>
      </c>
      <c r="K84" s="175">
        <f t="shared" si="11"/>
        <v>19.600000000000001</v>
      </c>
      <c r="L84" s="849">
        <f t="shared" si="12"/>
        <v>-0.5</v>
      </c>
    </row>
    <row r="85" spans="1:13">
      <c r="A85" s="114" t="s">
        <v>317</v>
      </c>
      <c r="B85" s="114" t="s">
        <v>412</v>
      </c>
      <c r="C85" s="705" t="s">
        <v>1496</v>
      </c>
      <c r="D85" s="265" t="s">
        <v>413</v>
      </c>
      <c r="E85" s="173">
        <v>3</v>
      </c>
      <c r="F85" s="173">
        <v>1</v>
      </c>
      <c r="G85" s="173"/>
      <c r="H85" s="173"/>
      <c r="I85" s="665">
        <v>1</v>
      </c>
      <c r="J85" s="175">
        <f t="shared" si="13"/>
        <v>5</v>
      </c>
      <c r="K85" s="175">
        <f t="shared" si="11"/>
        <v>1</v>
      </c>
      <c r="L85" s="849">
        <f t="shared" si="12"/>
        <v>-0.66666666666666663</v>
      </c>
    </row>
    <row r="86" spans="1:13">
      <c r="A86" s="7" t="s">
        <v>317</v>
      </c>
      <c r="B86" s="114" t="s">
        <v>328</v>
      </c>
      <c r="C86" s="705" t="s">
        <v>1056</v>
      </c>
      <c r="D86" s="263" t="s">
        <v>414</v>
      </c>
      <c r="E86" s="24">
        <v>8</v>
      </c>
      <c r="F86" s="24">
        <v>2</v>
      </c>
      <c r="G86" s="173">
        <v>9</v>
      </c>
      <c r="H86" s="173">
        <v>7</v>
      </c>
      <c r="I86" s="665">
        <v>7</v>
      </c>
      <c r="J86" s="175">
        <f t="shared" si="13"/>
        <v>33</v>
      </c>
      <c r="K86" s="175">
        <f t="shared" si="11"/>
        <v>6.6</v>
      </c>
      <c r="L86" s="849">
        <f t="shared" si="12"/>
        <v>-0.125</v>
      </c>
    </row>
    <row r="87" spans="1:13">
      <c r="A87" s="7" t="s">
        <v>317</v>
      </c>
      <c r="B87" s="114" t="s">
        <v>328</v>
      </c>
      <c r="C87" s="705" t="s">
        <v>1060</v>
      </c>
      <c r="D87" s="263" t="s">
        <v>415</v>
      </c>
      <c r="E87" s="24"/>
      <c r="F87" s="24">
        <v>5</v>
      </c>
      <c r="G87" s="173"/>
      <c r="H87" s="173">
        <v>5</v>
      </c>
      <c r="I87" s="665">
        <v>8</v>
      </c>
      <c r="J87" s="175">
        <f t="shared" si="13"/>
        <v>18</v>
      </c>
      <c r="K87" s="175">
        <f t="shared" si="11"/>
        <v>3.6</v>
      </c>
      <c r="L87" s="849"/>
    </row>
    <row r="88" spans="1:13">
      <c r="A88" s="7" t="s">
        <v>317</v>
      </c>
      <c r="B88" s="114" t="s">
        <v>328</v>
      </c>
      <c r="C88" s="705" t="s">
        <v>875</v>
      </c>
      <c r="D88" s="263" t="s">
        <v>416</v>
      </c>
      <c r="E88" s="24">
        <v>4</v>
      </c>
      <c r="F88" s="24">
        <v>1</v>
      </c>
      <c r="G88" s="574">
        <v>1</v>
      </c>
      <c r="H88" s="574">
        <v>4</v>
      </c>
      <c r="I88" s="665">
        <v>4</v>
      </c>
      <c r="J88" s="175">
        <f t="shared" si="13"/>
        <v>14</v>
      </c>
      <c r="K88" s="175">
        <f t="shared" si="11"/>
        <v>2.8</v>
      </c>
      <c r="L88" s="849">
        <f>((I88-E88)/E88)</f>
        <v>0</v>
      </c>
    </row>
    <row r="89" spans="1:13">
      <c r="A89" s="7" t="s">
        <v>317</v>
      </c>
      <c r="B89" s="114" t="s">
        <v>328</v>
      </c>
      <c r="C89" s="705" t="s">
        <v>1497</v>
      </c>
      <c r="D89" s="263" t="s">
        <v>417</v>
      </c>
      <c r="E89" s="24">
        <v>18</v>
      </c>
      <c r="F89" s="24">
        <v>4</v>
      </c>
      <c r="G89" s="574">
        <v>12</v>
      </c>
      <c r="H89" s="574">
        <v>14</v>
      </c>
      <c r="I89" s="665">
        <v>12</v>
      </c>
      <c r="J89" s="175">
        <f t="shared" si="13"/>
        <v>60</v>
      </c>
      <c r="K89" s="175">
        <f t="shared" si="11"/>
        <v>12</v>
      </c>
      <c r="L89" s="849">
        <f>((I89-E89)/E89)</f>
        <v>-0.33333333333333331</v>
      </c>
    </row>
    <row r="90" spans="1:13">
      <c r="A90" s="114" t="s">
        <v>317</v>
      </c>
      <c r="B90" s="114" t="s">
        <v>328</v>
      </c>
      <c r="C90" s="705" t="s">
        <v>893</v>
      </c>
      <c r="D90" s="274" t="s">
        <v>418</v>
      </c>
      <c r="E90" s="173"/>
      <c r="F90" s="173"/>
      <c r="G90" s="173"/>
      <c r="H90" s="173"/>
      <c r="I90" s="665">
        <v>15</v>
      </c>
      <c r="J90" s="175">
        <f t="shared" si="13"/>
        <v>15</v>
      </c>
      <c r="K90" s="175">
        <f t="shared" si="11"/>
        <v>3</v>
      </c>
      <c r="L90" s="849"/>
    </row>
    <row r="91" spans="1:13">
      <c r="A91" s="7" t="s">
        <v>317</v>
      </c>
      <c r="B91" s="114" t="s">
        <v>328</v>
      </c>
      <c r="C91" s="705" t="s">
        <v>1498</v>
      </c>
      <c r="D91" s="265" t="s">
        <v>419</v>
      </c>
      <c r="E91" s="24">
        <v>15</v>
      </c>
      <c r="F91" s="24">
        <v>15</v>
      </c>
      <c r="G91" s="574">
        <v>2</v>
      </c>
      <c r="H91" s="574"/>
      <c r="I91" s="665"/>
      <c r="J91" s="175">
        <f t="shared" si="13"/>
        <v>32</v>
      </c>
      <c r="K91" s="175">
        <f t="shared" si="11"/>
        <v>6.4</v>
      </c>
      <c r="L91" s="849">
        <f>((I91-E91)/E91)</f>
        <v>-1</v>
      </c>
    </row>
    <row r="92" spans="1:13">
      <c r="A92" s="114" t="s">
        <v>317</v>
      </c>
      <c r="B92" s="114" t="s">
        <v>328</v>
      </c>
      <c r="C92" s="705" t="s">
        <v>1499</v>
      </c>
      <c r="D92" s="263" t="s">
        <v>420</v>
      </c>
      <c r="E92" s="173"/>
      <c r="F92" s="173"/>
      <c r="G92" s="173">
        <v>1</v>
      </c>
      <c r="H92" s="173">
        <v>1</v>
      </c>
      <c r="I92" s="665">
        <v>1</v>
      </c>
      <c r="J92" s="175">
        <f t="shared" si="13"/>
        <v>3</v>
      </c>
      <c r="K92" s="175">
        <f t="shared" si="11"/>
        <v>0.6</v>
      </c>
      <c r="L92" s="849"/>
      <c r="M92" s="36"/>
    </row>
    <row r="93" spans="1:13">
      <c r="A93" s="114" t="s">
        <v>317</v>
      </c>
      <c r="B93" s="114" t="s">
        <v>328</v>
      </c>
      <c r="C93" s="705" t="s">
        <v>915</v>
      </c>
      <c r="D93" s="263" t="s">
        <v>421</v>
      </c>
      <c r="E93" s="24">
        <v>13</v>
      </c>
      <c r="F93" s="24">
        <v>13</v>
      </c>
      <c r="G93" s="24">
        <v>10</v>
      </c>
      <c r="H93" s="24">
        <v>5</v>
      </c>
      <c r="I93" s="665">
        <v>8</v>
      </c>
      <c r="J93" s="175">
        <f t="shared" si="13"/>
        <v>49</v>
      </c>
      <c r="K93" s="175">
        <f t="shared" si="11"/>
        <v>9.8000000000000007</v>
      </c>
      <c r="L93" s="849">
        <f>((I93-E93)/E93)</f>
        <v>-0.38461538461538464</v>
      </c>
    </row>
    <row r="94" spans="1:13">
      <c r="A94" s="114" t="s">
        <v>317</v>
      </c>
      <c r="B94" s="114" t="s">
        <v>328</v>
      </c>
      <c r="C94" s="844" t="s">
        <v>889</v>
      </c>
      <c r="D94" s="263" t="s">
        <v>422</v>
      </c>
      <c r="E94" s="173"/>
      <c r="F94" s="173"/>
      <c r="G94" s="173">
        <v>11</v>
      </c>
      <c r="H94" s="173">
        <v>5</v>
      </c>
      <c r="I94" s="665">
        <v>3</v>
      </c>
      <c r="J94" s="175">
        <f t="shared" si="13"/>
        <v>19</v>
      </c>
      <c r="K94" s="175">
        <f t="shared" si="11"/>
        <v>3.8</v>
      </c>
      <c r="L94" s="849"/>
      <c r="M94" s="36"/>
    </row>
    <row r="95" spans="1:13">
      <c r="A95" s="114" t="s">
        <v>317</v>
      </c>
      <c r="B95" s="114" t="s">
        <v>328</v>
      </c>
      <c r="C95" s="844" t="s">
        <v>1138</v>
      </c>
      <c r="D95" s="263" t="s">
        <v>423</v>
      </c>
      <c r="E95" s="24">
        <v>4</v>
      </c>
      <c r="F95" s="24">
        <v>1</v>
      </c>
      <c r="G95" s="24">
        <v>4</v>
      </c>
      <c r="H95" s="24">
        <v>1</v>
      </c>
      <c r="I95" s="665">
        <v>2</v>
      </c>
      <c r="J95" s="175">
        <f t="shared" si="13"/>
        <v>12</v>
      </c>
      <c r="K95" s="175">
        <f t="shared" si="11"/>
        <v>2.4</v>
      </c>
      <c r="L95" s="849">
        <f>((I95-E95)/E95)</f>
        <v>-0.5</v>
      </c>
    </row>
    <row r="96" spans="1:13">
      <c r="A96" s="114" t="s">
        <v>317</v>
      </c>
      <c r="B96" s="114" t="s">
        <v>328</v>
      </c>
      <c r="C96" s="705" t="s">
        <v>962</v>
      </c>
      <c r="D96" s="263" t="s">
        <v>424</v>
      </c>
      <c r="E96" s="173">
        <v>9</v>
      </c>
      <c r="F96" s="173">
        <v>7</v>
      </c>
      <c r="G96" s="173"/>
      <c r="H96" s="173">
        <v>10</v>
      </c>
      <c r="I96" s="665">
        <v>15</v>
      </c>
      <c r="J96" s="175">
        <f t="shared" si="13"/>
        <v>41</v>
      </c>
      <c r="K96" s="175">
        <f t="shared" si="11"/>
        <v>8.1999999999999993</v>
      </c>
      <c r="L96" s="849">
        <f>((I96-E96)/E96)</f>
        <v>0.66666666666666663</v>
      </c>
    </row>
    <row r="97" spans="1:13" s="36" customFormat="1">
      <c r="A97" s="7" t="s">
        <v>317</v>
      </c>
      <c r="B97" s="114" t="s">
        <v>328</v>
      </c>
      <c r="C97" s="705" t="s">
        <v>1002</v>
      </c>
      <c r="D97" s="265" t="s">
        <v>425</v>
      </c>
      <c r="E97" s="173">
        <v>2</v>
      </c>
      <c r="F97" s="173">
        <v>5</v>
      </c>
      <c r="G97" s="173">
        <v>2</v>
      </c>
      <c r="H97" s="173"/>
      <c r="I97" s="665">
        <v>2</v>
      </c>
      <c r="J97" s="175">
        <f t="shared" si="13"/>
        <v>11</v>
      </c>
      <c r="K97" s="175">
        <f t="shared" si="11"/>
        <v>2.2000000000000002</v>
      </c>
      <c r="L97" s="849">
        <f>((I97-E97)/E97)</f>
        <v>0</v>
      </c>
      <c r="M97" s="7"/>
    </row>
    <row r="98" spans="1:13">
      <c r="A98" s="114" t="s">
        <v>317</v>
      </c>
      <c r="B98" s="114" t="s">
        <v>328</v>
      </c>
      <c r="C98" s="705" t="s">
        <v>1121</v>
      </c>
      <c r="D98" s="263" t="s">
        <v>426</v>
      </c>
      <c r="E98" s="173"/>
      <c r="F98" s="173"/>
      <c r="G98" s="173">
        <v>1</v>
      </c>
      <c r="H98" s="173">
        <v>2</v>
      </c>
      <c r="I98" s="665">
        <v>1</v>
      </c>
      <c r="J98" s="175">
        <f t="shared" si="13"/>
        <v>4</v>
      </c>
      <c r="K98" s="175">
        <f t="shared" si="11"/>
        <v>0.8</v>
      </c>
      <c r="L98" s="849"/>
      <c r="M98" s="36"/>
    </row>
    <row r="99" spans="1:13">
      <c r="A99" s="7" t="s">
        <v>349</v>
      </c>
      <c r="B99" s="7" t="s">
        <v>350</v>
      </c>
      <c r="C99" s="705" t="s">
        <v>879</v>
      </c>
      <c r="D99" s="263" t="s">
        <v>427</v>
      </c>
      <c r="E99" s="173">
        <v>9</v>
      </c>
      <c r="F99" s="173">
        <v>7</v>
      </c>
      <c r="G99" s="173">
        <v>3</v>
      </c>
      <c r="H99" s="173">
        <v>9</v>
      </c>
      <c r="I99" s="665">
        <v>9</v>
      </c>
      <c r="J99" s="175">
        <f t="shared" si="13"/>
        <v>37</v>
      </c>
      <c r="K99" s="175">
        <f t="shared" si="11"/>
        <v>7.4</v>
      </c>
      <c r="L99" s="849">
        <f>((I99-E99)/E99)</f>
        <v>0</v>
      </c>
    </row>
    <row r="100" spans="1:13">
      <c r="A100" s="7" t="s">
        <v>349</v>
      </c>
      <c r="B100" s="7" t="s">
        <v>350</v>
      </c>
      <c r="C100" s="705" t="s">
        <v>849</v>
      </c>
      <c r="D100" s="263" t="s">
        <v>428</v>
      </c>
      <c r="E100" s="173"/>
      <c r="F100" s="173">
        <v>1</v>
      </c>
      <c r="G100" s="173">
        <v>1</v>
      </c>
      <c r="H100" s="173">
        <v>1</v>
      </c>
      <c r="I100" s="665">
        <v>1</v>
      </c>
      <c r="J100" s="175">
        <f t="shared" si="13"/>
        <v>4</v>
      </c>
      <c r="K100" s="175">
        <f t="shared" si="11"/>
        <v>0.8</v>
      </c>
      <c r="L100" s="849"/>
    </row>
    <row r="101" spans="1:13">
      <c r="A101" s="114" t="s">
        <v>349</v>
      </c>
      <c r="B101" s="7" t="s">
        <v>350</v>
      </c>
      <c r="C101" s="705" t="s">
        <v>789</v>
      </c>
      <c r="D101" s="263" t="s">
        <v>429</v>
      </c>
      <c r="E101" s="173"/>
      <c r="F101" s="173"/>
      <c r="G101" s="173">
        <v>1</v>
      </c>
      <c r="H101" s="173">
        <v>1</v>
      </c>
      <c r="I101" s="665"/>
      <c r="J101" s="175">
        <f t="shared" si="13"/>
        <v>2</v>
      </c>
      <c r="K101" s="175">
        <f t="shared" si="11"/>
        <v>0.4</v>
      </c>
      <c r="L101" s="849"/>
      <c r="M101" s="36"/>
    </row>
    <row r="102" spans="1:13">
      <c r="A102" s="114" t="s">
        <v>349</v>
      </c>
      <c r="B102" s="7" t="s">
        <v>350</v>
      </c>
      <c r="C102" s="844" t="s">
        <v>510</v>
      </c>
      <c r="D102" s="263" t="s">
        <v>430</v>
      </c>
      <c r="E102" s="173">
        <v>7</v>
      </c>
      <c r="F102" s="173">
        <v>9</v>
      </c>
      <c r="G102" s="173">
        <v>2</v>
      </c>
      <c r="H102" s="173">
        <v>2</v>
      </c>
      <c r="I102" s="665">
        <v>2</v>
      </c>
      <c r="J102" s="175">
        <f t="shared" si="13"/>
        <v>22</v>
      </c>
      <c r="K102" s="175">
        <f t="shared" si="11"/>
        <v>4.4000000000000004</v>
      </c>
      <c r="L102" s="849">
        <f>((I102-E102)/E102)</f>
        <v>-0.7142857142857143</v>
      </c>
    </row>
    <row r="103" spans="1:13">
      <c r="A103" s="114" t="s">
        <v>349</v>
      </c>
      <c r="B103" s="7" t="s">
        <v>350</v>
      </c>
      <c r="C103" s="705" t="s">
        <v>1146</v>
      </c>
      <c r="D103" s="263" t="s">
        <v>431</v>
      </c>
      <c r="E103" s="173"/>
      <c r="F103" s="173"/>
      <c r="G103" s="173">
        <v>4</v>
      </c>
      <c r="H103" s="173">
        <v>1</v>
      </c>
      <c r="I103" s="665">
        <v>1</v>
      </c>
      <c r="J103" s="175">
        <f t="shared" si="13"/>
        <v>6</v>
      </c>
      <c r="K103" s="175">
        <f t="shared" si="11"/>
        <v>1.2</v>
      </c>
      <c r="L103" s="849"/>
      <c r="M103" s="36"/>
    </row>
    <row r="104" spans="1:13" s="36" customFormat="1">
      <c r="A104" s="114" t="s">
        <v>349</v>
      </c>
      <c r="B104" s="7" t="s">
        <v>359</v>
      </c>
      <c r="C104" s="705" t="s">
        <v>1500</v>
      </c>
      <c r="D104" s="263" t="s">
        <v>432</v>
      </c>
      <c r="E104" s="173"/>
      <c r="F104" s="173"/>
      <c r="G104" s="173">
        <v>6</v>
      </c>
      <c r="H104" s="173">
        <v>9</v>
      </c>
      <c r="I104" s="665">
        <v>9</v>
      </c>
      <c r="J104" s="175">
        <f t="shared" si="13"/>
        <v>24</v>
      </c>
      <c r="K104" s="175">
        <f t="shared" si="11"/>
        <v>4.8</v>
      </c>
      <c r="L104" s="849"/>
    </row>
    <row r="105" spans="1:13" s="36" customFormat="1">
      <c r="A105" s="114" t="s">
        <v>349</v>
      </c>
      <c r="B105" s="7" t="s">
        <v>359</v>
      </c>
      <c r="C105" s="705" t="s">
        <v>1200</v>
      </c>
      <c r="D105" s="265" t="s">
        <v>433</v>
      </c>
      <c r="E105" s="173">
        <v>15</v>
      </c>
      <c r="F105" s="173">
        <v>14</v>
      </c>
      <c r="G105" s="173">
        <v>11</v>
      </c>
      <c r="H105" s="173">
        <v>15</v>
      </c>
      <c r="I105" s="665">
        <v>17</v>
      </c>
      <c r="J105" s="175">
        <f t="shared" si="13"/>
        <v>72</v>
      </c>
      <c r="K105" s="175">
        <f t="shared" si="11"/>
        <v>14.4</v>
      </c>
      <c r="L105" s="849">
        <f>((I105-E105)/E105)</f>
        <v>0.13333333333333333</v>
      </c>
      <c r="M105" s="7"/>
    </row>
    <row r="106" spans="1:13">
      <c r="A106" s="114" t="s">
        <v>365</v>
      </c>
      <c r="B106" s="7" t="s">
        <v>366</v>
      </c>
      <c r="C106" s="705" t="s">
        <v>1207</v>
      </c>
      <c r="D106" s="263" t="s">
        <v>434</v>
      </c>
      <c r="E106" s="173">
        <v>29</v>
      </c>
      <c r="F106" s="173">
        <v>54</v>
      </c>
      <c r="G106" s="173">
        <f>14+8+1+25</f>
        <v>48</v>
      </c>
      <c r="H106" s="173">
        <v>7</v>
      </c>
      <c r="I106" s="665">
        <v>17</v>
      </c>
      <c r="J106" s="175">
        <f t="shared" si="13"/>
        <v>155</v>
      </c>
      <c r="K106" s="175">
        <f t="shared" si="11"/>
        <v>31</v>
      </c>
      <c r="L106" s="849">
        <f>((I106-E106)/E106)</f>
        <v>-0.41379310344827586</v>
      </c>
    </row>
    <row r="107" spans="1:13">
      <c r="A107" s="114" t="s">
        <v>365</v>
      </c>
      <c r="B107" s="7" t="s">
        <v>366</v>
      </c>
      <c r="C107" s="705" t="s">
        <v>1501</v>
      </c>
      <c r="D107" s="263" t="s">
        <v>435</v>
      </c>
      <c r="E107" s="173">
        <v>16</v>
      </c>
      <c r="F107" s="173">
        <v>16</v>
      </c>
      <c r="G107" s="173">
        <v>24</v>
      </c>
      <c r="H107" s="173">
        <v>15</v>
      </c>
      <c r="I107" s="665">
        <v>15</v>
      </c>
      <c r="J107" s="175">
        <f t="shared" si="13"/>
        <v>86</v>
      </c>
      <c r="K107" s="175">
        <f t="shared" si="11"/>
        <v>17.2</v>
      </c>
      <c r="L107" s="849">
        <f>((I107-E107)/E107)</f>
        <v>-6.25E-2</v>
      </c>
    </row>
    <row r="108" spans="1:13">
      <c r="A108" s="114" t="s">
        <v>365</v>
      </c>
      <c r="B108" s="7" t="s">
        <v>366</v>
      </c>
      <c r="C108" s="705" t="s">
        <v>1502</v>
      </c>
      <c r="D108" s="263" t="s">
        <v>436</v>
      </c>
      <c r="E108" s="173"/>
      <c r="F108" s="173"/>
      <c r="G108" s="173">
        <v>6</v>
      </c>
      <c r="H108" s="173">
        <v>1</v>
      </c>
      <c r="I108" s="665">
        <v>2</v>
      </c>
      <c r="J108" s="175">
        <f t="shared" si="13"/>
        <v>9</v>
      </c>
      <c r="K108" s="175">
        <f t="shared" si="11"/>
        <v>1.8</v>
      </c>
      <c r="L108" s="849"/>
      <c r="M108" s="36"/>
    </row>
    <row r="109" spans="1:13">
      <c r="A109" s="114" t="s">
        <v>365</v>
      </c>
      <c r="B109" s="7" t="s">
        <v>366</v>
      </c>
      <c r="C109" s="705" t="s">
        <v>834</v>
      </c>
      <c r="D109" s="263" t="s">
        <v>437</v>
      </c>
      <c r="E109" s="173">
        <v>10</v>
      </c>
      <c r="F109" s="173">
        <v>21</v>
      </c>
      <c r="G109" s="173">
        <v>5</v>
      </c>
      <c r="H109" s="173">
        <v>3</v>
      </c>
      <c r="I109" s="665">
        <v>13</v>
      </c>
      <c r="J109" s="175">
        <f t="shared" si="13"/>
        <v>52</v>
      </c>
      <c r="K109" s="175">
        <f t="shared" si="11"/>
        <v>10.4</v>
      </c>
      <c r="L109" s="849">
        <f>((I109-E109)/E109)</f>
        <v>0.3</v>
      </c>
    </row>
    <row r="110" spans="1:13">
      <c r="A110" s="114" t="s">
        <v>365</v>
      </c>
      <c r="B110" s="7" t="s">
        <v>366</v>
      </c>
      <c r="C110" s="705" t="s">
        <v>666</v>
      </c>
      <c r="D110" s="263" t="s">
        <v>438</v>
      </c>
      <c r="E110" s="173">
        <v>1</v>
      </c>
      <c r="F110" s="173">
        <v>3</v>
      </c>
      <c r="G110" s="173"/>
      <c r="H110" s="173"/>
      <c r="I110" s="665"/>
      <c r="J110" s="175">
        <f t="shared" si="13"/>
        <v>4</v>
      </c>
      <c r="K110" s="175">
        <f t="shared" ref="K110:K127" si="14">J110/5</f>
        <v>0.8</v>
      </c>
      <c r="L110" s="849">
        <f>((I110-E110)/E110)</f>
        <v>-1</v>
      </c>
    </row>
    <row r="111" spans="1:13">
      <c r="A111" s="7" t="s">
        <v>365</v>
      </c>
      <c r="B111" s="7" t="s">
        <v>366</v>
      </c>
      <c r="C111" s="705" t="s">
        <v>1255</v>
      </c>
      <c r="D111" s="263" t="s">
        <v>439</v>
      </c>
      <c r="E111" s="173"/>
      <c r="F111" s="173"/>
      <c r="G111" s="173">
        <v>5</v>
      </c>
      <c r="H111" s="173">
        <v>2</v>
      </c>
      <c r="I111" s="665">
        <v>6</v>
      </c>
      <c r="J111" s="175">
        <f t="shared" ref="J111:J127" si="15">SUM(E111:I111)</f>
        <v>13</v>
      </c>
      <c r="K111" s="175">
        <f t="shared" si="14"/>
        <v>2.6</v>
      </c>
      <c r="L111" s="849"/>
      <c r="M111" s="36"/>
    </row>
    <row r="112" spans="1:13" s="36" customFormat="1">
      <c r="A112" s="114" t="s">
        <v>365</v>
      </c>
      <c r="B112" s="7" t="s">
        <v>366</v>
      </c>
      <c r="C112" s="705" t="s">
        <v>752</v>
      </c>
      <c r="D112" s="263" t="s">
        <v>440</v>
      </c>
      <c r="E112" s="173">
        <v>7</v>
      </c>
      <c r="F112" s="173">
        <v>9</v>
      </c>
      <c r="G112" s="173">
        <v>5</v>
      </c>
      <c r="H112" s="173">
        <v>1</v>
      </c>
      <c r="I112" s="665">
        <v>5</v>
      </c>
      <c r="J112" s="175">
        <f t="shared" si="15"/>
        <v>27</v>
      </c>
      <c r="K112" s="175">
        <f t="shared" si="14"/>
        <v>5.4</v>
      </c>
      <c r="L112" s="849">
        <f>((I112-E112)/E112)</f>
        <v>-0.2857142857142857</v>
      </c>
      <c r="M112" s="7"/>
    </row>
    <row r="113" spans="1:13">
      <c r="A113" s="114" t="s">
        <v>365</v>
      </c>
      <c r="B113" s="7" t="s">
        <v>366</v>
      </c>
      <c r="C113" s="844" t="s">
        <v>1277</v>
      </c>
      <c r="D113" s="263" t="s">
        <v>441</v>
      </c>
      <c r="E113" s="173">
        <v>1</v>
      </c>
      <c r="F113" s="173">
        <v>2</v>
      </c>
      <c r="G113" s="173">
        <v>5</v>
      </c>
      <c r="H113" s="173">
        <v>7</v>
      </c>
      <c r="I113" s="665">
        <v>6</v>
      </c>
      <c r="J113" s="175">
        <f t="shared" si="15"/>
        <v>21</v>
      </c>
      <c r="K113" s="175">
        <f t="shared" si="14"/>
        <v>4.2</v>
      </c>
      <c r="L113" s="849">
        <f>((I113-E113)/E113)</f>
        <v>5</v>
      </c>
    </row>
    <row r="114" spans="1:13">
      <c r="A114" s="114" t="s">
        <v>365</v>
      </c>
      <c r="B114" s="7" t="s">
        <v>366</v>
      </c>
      <c r="C114" s="705" t="s">
        <v>891</v>
      </c>
      <c r="D114" s="263" t="s">
        <v>442</v>
      </c>
      <c r="E114" s="173">
        <v>13</v>
      </c>
      <c r="F114" s="173">
        <v>9</v>
      </c>
      <c r="G114" s="173">
        <v>6</v>
      </c>
      <c r="H114" s="173">
        <v>4</v>
      </c>
      <c r="I114" s="665">
        <v>4</v>
      </c>
      <c r="J114" s="175">
        <f t="shared" si="15"/>
        <v>36</v>
      </c>
      <c r="K114" s="175">
        <f t="shared" si="14"/>
        <v>7.2</v>
      </c>
      <c r="L114" s="849">
        <f>((I114-E114)/E114)</f>
        <v>-0.69230769230769229</v>
      </c>
    </row>
    <row r="115" spans="1:13" s="36" customFormat="1">
      <c r="A115" s="7" t="s">
        <v>365</v>
      </c>
      <c r="B115" s="7" t="s">
        <v>366</v>
      </c>
      <c r="C115" s="705" t="s">
        <v>1241</v>
      </c>
      <c r="D115" s="263" t="s">
        <v>443</v>
      </c>
      <c r="E115" s="173"/>
      <c r="F115" s="173"/>
      <c r="G115" s="173">
        <v>3</v>
      </c>
      <c r="H115" s="173"/>
      <c r="I115" s="665"/>
      <c r="J115" s="175">
        <f t="shared" si="15"/>
        <v>3</v>
      </c>
      <c r="K115" s="175">
        <f t="shared" si="14"/>
        <v>0.6</v>
      </c>
      <c r="L115" s="849"/>
    </row>
    <row r="116" spans="1:13" hidden="1">
      <c r="A116" s="114" t="s">
        <v>375</v>
      </c>
      <c r="B116" s="114" t="s">
        <v>322</v>
      </c>
      <c r="C116" s="705" t="s">
        <v>919</v>
      </c>
      <c r="D116" s="263" t="s">
        <v>444</v>
      </c>
      <c r="E116" s="173"/>
      <c r="F116" s="173"/>
      <c r="G116" s="173"/>
      <c r="H116" s="173"/>
      <c r="I116" s="665"/>
      <c r="J116" s="175">
        <f t="shared" si="15"/>
        <v>0</v>
      </c>
      <c r="K116" s="175">
        <f t="shared" si="14"/>
        <v>0</v>
      </c>
      <c r="L116" s="849"/>
    </row>
    <row r="117" spans="1:13">
      <c r="A117" s="114" t="s">
        <v>375</v>
      </c>
      <c r="B117" s="114" t="s">
        <v>322</v>
      </c>
      <c r="C117" s="705" t="s">
        <v>707</v>
      </c>
      <c r="D117" s="263" t="s">
        <v>445</v>
      </c>
      <c r="E117" s="173">
        <v>2</v>
      </c>
      <c r="F117" s="173">
        <v>3</v>
      </c>
      <c r="G117" s="173"/>
      <c r="H117" s="173">
        <v>1</v>
      </c>
      <c r="I117" s="665"/>
      <c r="J117" s="175">
        <f t="shared" si="15"/>
        <v>6</v>
      </c>
      <c r="K117" s="175">
        <f t="shared" si="14"/>
        <v>1.2</v>
      </c>
      <c r="L117" s="849">
        <f>((I117-E117)/E117)</f>
        <v>-1</v>
      </c>
    </row>
    <row r="118" spans="1:13">
      <c r="A118" s="114" t="s">
        <v>375</v>
      </c>
      <c r="B118" s="114" t="s">
        <v>322</v>
      </c>
      <c r="C118" s="705" t="s">
        <v>919</v>
      </c>
      <c r="D118" s="263" t="s">
        <v>446</v>
      </c>
      <c r="E118" s="173">
        <v>1</v>
      </c>
      <c r="F118" s="173">
        <v>3</v>
      </c>
      <c r="G118" s="173"/>
      <c r="H118" s="173">
        <v>1</v>
      </c>
      <c r="I118" s="665">
        <v>3</v>
      </c>
      <c r="J118" s="175">
        <f t="shared" si="15"/>
        <v>8</v>
      </c>
      <c r="K118" s="175">
        <f t="shared" si="14"/>
        <v>1.6</v>
      </c>
      <c r="L118" s="849">
        <f>((I118-E118)/E118)</f>
        <v>2</v>
      </c>
    </row>
    <row r="119" spans="1:13" s="36" customFormat="1">
      <c r="A119" s="114" t="s">
        <v>375</v>
      </c>
      <c r="B119" s="114" t="s">
        <v>322</v>
      </c>
      <c r="C119" s="705" t="s">
        <v>1503</v>
      </c>
      <c r="D119" s="263" t="s">
        <v>447</v>
      </c>
      <c r="E119" s="173"/>
      <c r="F119" s="173">
        <v>1</v>
      </c>
      <c r="G119" s="173"/>
      <c r="H119" s="173"/>
      <c r="I119" s="665">
        <v>3</v>
      </c>
      <c r="J119" s="175">
        <f t="shared" si="15"/>
        <v>4</v>
      </c>
      <c r="K119" s="175">
        <f t="shared" si="14"/>
        <v>0.8</v>
      </c>
      <c r="L119" s="849"/>
      <c r="M119" s="7"/>
    </row>
    <row r="120" spans="1:13">
      <c r="A120" s="7" t="s">
        <v>375</v>
      </c>
      <c r="B120" s="114" t="s">
        <v>322</v>
      </c>
      <c r="C120" s="705" t="s">
        <v>739</v>
      </c>
      <c r="D120" s="263" t="s">
        <v>448</v>
      </c>
      <c r="E120" s="173">
        <v>29</v>
      </c>
      <c r="F120" s="173">
        <v>19</v>
      </c>
      <c r="G120" s="173">
        <v>16</v>
      </c>
      <c r="H120" s="173">
        <v>5</v>
      </c>
      <c r="I120" s="665">
        <v>17</v>
      </c>
      <c r="J120" s="175">
        <f t="shared" si="15"/>
        <v>86</v>
      </c>
      <c r="K120" s="175">
        <f t="shared" si="14"/>
        <v>17.2</v>
      </c>
      <c r="L120" s="849">
        <f>((I120-E120)/E120)</f>
        <v>-0.41379310344827586</v>
      </c>
    </row>
    <row r="121" spans="1:13" s="36" customFormat="1">
      <c r="A121" s="114" t="s">
        <v>375</v>
      </c>
      <c r="B121" s="114" t="s">
        <v>322</v>
      </c>
      <c r="C121" s="844" t="s">
        <v>585</v>
      </c>
      <c r="D121" s="263" t="s">
        <v>449</v>
      </c>
      <c r="E121" s="173">
        <v>3</v>
      </c>
      <c r="F121" s="173"/>
      <c r="G121" s="173">
        <v>7</v>
      </c>
      <c r="H121" s="173">
        <v>12</v>
      </c>
      <c r="I121" s="665">
        <v>13</v>
      </c>
      <c r="J121" s="175">
        <f t="shared" si="15"/>
        <v>35</v>
      </c>
      <c r="K121" s="175">
        <f t="shared" si="14"/>
        <v>7</v>
      </c>
      <c r="L121" s="849">
        <f>((I121-E121)/E121)</f>
        <v>3.3333333333333335</v>
      </c>
      <c r="M121" s="7"/>
    </row>
    <row r="122" spans="1:13">
      <c r="A122" s="114" t="s">
        <v>375</v>
      </c>
      <c r="B122" s="114" t="s">
        <v>322</v>
      </c>
      <c r="C122" s="705" t="s">
        <v>1504</v>
      </c>
      <c r="D122" s="263" t="s">
        <v>450</v>
      </c>
      <c r="E122" s="173">
        <v>1</v>
      </c>
      <c r="F122" s="173"/>
      <c r="G122" s="173"/>
      <c r="H122" s="173"/>
      <c r="I122" s="665"/>
      <c r="J122" s="175">
        <f t="shared" si="15"/>
        <v>1</v>
      </c>
      <c r="K122" s="175">
        <f t="shared" si="14"/>
        <v>0.2</v>
      </c>
      <c r="L122" s="849">
        <f>((I122-E122)/E122)</f>
        <v>-1</v>
      </c>
    </row>
    <row r="123" spans="1:13">
      <c r="A123" s="114" t="s">
        <v>375</v>
      </c>
      <c r="B123" s="7" t="s">
        <v>392</v>
      </c>
      <c r="C123" s="705" t="s">
        <v>895</v>
      </c>
      <c r="D123" s="263" t="s">
        <v>451</v>
      </c>
      <c r="E123" s="173">
        <v>1</v>
      </c>
      <c r="F123" s="173">
        <v>2</v>
      </c>
      <c r="G123" s="173">
        <v>1</v>
      </c>
      <c r="H123" s="173">
        <v>6</v>
      </c>
      <c r="I123" s="665">
        <v>8</v>
      </c>
      <c r="J123" s="175">
        <f t="shared" si="15"/>
        <v>18</v>
      </c>
      <c r="K123" s="175">
        <f t="shared" si="14"/>
        <v>3.6</v>
      </c>
      <c r="L123" s="849">
        <f>((I123-E123)/E123)</f>
        <v>7</v>
      </c>
    </row>
    <row r="124" spans="1:13" s="36" customFormat="1">
      <c r="A124" s="114" t="s">
        <v>375</v>
      </c>
      <c r="B124" s="7" t="s">
        <v>392</v>
      </c>
      <c r="C124" s="844" t="s">
        <v>1360</v>
      </c>
      <c r="D124" s="263" t="s">
        <v>452</v>
      </c>
      <c r="E124" s="173"/>
      <c r="F124" s="173"/>
      <c r="G124" s="173"/>
      <c r="H124" s="173"/>
      <c r="I124" s="665">
        <v>2</v>
      </c>
      <c r="J124" s="175">
        <f t="shared" si="15"/>
        <v>2</v>
      </c>
      <c r="K124" s="175">
        <f t="shared" si="14"/>
        <v>0.4</v>
      </c>
      <c r="L124" s="849"/>
      <c r="M124" s="7"/>
    </row>
    <row r="125" spans="1:13">
      <c r="A125" s="114" t="s">
        <v>375</v>
      </c>
      <c r="B125" s="7" t="s">
        <v>392</v>
      </c>
      <c r="C125" s="705" t="s">
        <v>923</v>
      </c>
      <c r="D125" s="263" t="s">
        <v>453</v>
      </c>
      <c r="E125" s="173">
        <v>1</v>
      </c>
      <c r="F125" s="173"/>
      <c r="G125" s="173">
        <v>2</v>
      </c>
      <c r="H125" s="173">
        <v>1</v>
      </c>
      <c r="I125" s="665">
        <v>2</v>
      </c>
      <c r="J125" s="175">
        <f t="shared" si="15"/>
        <v>6</v>
      </c>
      <c r="K125" s="175">
        <f t="shared" si="14"/>
        <v>1.2</v>
      </c>
      <c r="L125" s="849">
        <f>((I125-E125)/E125)</f>
        <v>1</v>
      </c>
    </row>
    <row r="126" spans="1:13">
      <c r="A126" s="114" t="s">
        <v>397</v>
      </c>
      <c r="B126" s="7" t="s">
        <v>397</v>
      </c>
      <c r="C126" s="704" t="s">
        <v>973</v>
      </c>
      <c r="D126" s="263" t="s">
        <v>454</v>
      </c>
      <c r="E126" s="173">
        <v>9</v>
      </c>
      <c r="F126" s="173">
        <v>9</v>
      </c>
      <c r="G126" s="173"/>
      <c r="H126" s="173"/>
      <c r="I126" s="665"/>
      <c r="J126" s="175">
        <f t="shared" si="15"/>
        <v>18</v>
      </c>
      <c r="K126" s="175">
        <f t="shared" si="14"/>
        <v>3.6</v>
      </c>
      <c r="L126" s="849">
        <f>((I126-E126)/E126)</f>
        <v>-1</v>
      </c>
    </row>
    <row r="127" spans="1:13">
      <c r="A127" s="114" t="s">
        <v>397</v>
      </c>
      <c r="B127" s="7" t="s">
        <v>397</v>
      </c>
      <c r="C127" s="704" t="s">
        <v>787</v>
      </c>
      <c r="D127" s="263" t="s">
        <v>455</v>
      </c>
      <c r="E127" s="173"/>
      <c r="F127" s="173"/>
      <c r="G127" s="173">
        <v>5</v>
      </c>
      <c r="H127" s="173">
        <v>4</v>
      </c>
      <c r="I127" s="665">
        <v>3</v>
      </c>
      <c r="J127" s="175">
        <f t="shared" si="15"/>
        <v>12</v>
      </c>
      <c r="K127" s="175">
        <f t="shared" si="14"/>
        <v>2.4</v>
      </c>
      <c r="L127" s="849"/>
      <c r="M127" s="36"/>
    </row>
    <row r="128" spans="1:13">
      <c r="C128" s="275"/>
      <c r="D128" s="173"/>
      <c r="E128" s="173"/>
      <c r="F128" s="173"/>
      <c r="G128" s="173"/>
      <c r="H128" s="665"/>
      <c r="I128" s="175"/>
      <c r="J128" s="22"/>
      <c r="K128" s="283"/>
      <c r="L128" s="7"/>
    </row>
    <row r="129" spans="1:13" s="285" customFormat="1" ht="21" customHeight="1">
      <c r="A129" s="1020" t="s">
        <v>456</v>
      </c>
      <c r="B129" s="1020"/>
      <c r="C129" s="1020"/>
      <c r="E129" s="667">
        <v>17</v>
      </c>
      <c r="F129" s="667">
        <v>33</v>
      </c>
      <c r="G129" s="667">
        <v>13</v>
      </c>
      <c r="H129" s="667">
        <f>SUM(H130:H138)</f>
        <v>8</v>
      </c>
      <c r="I129" s="667">
        <f>SUM(I130:I138)</f>
        <v>6</v>
      </c>
      <c r="J129" s="667">
        <f t="shared" ref="J129:J136" si="16">SUM(E129:H129)</f>
        <v>71</v>
      </c>
      <c r="K129" s="667">
        <f>J129/5</f>
        <v>14.2</v>
      </c>
      <c r="L129" s="282">
        <f>((I129-E129)/E129)</f>
        <v>-0.6470588235294118</v>
      </c>
    </row>
    <row r="130" spans="1:13">
      <c r="A130" s="7" t="s">
        <v>317</v>
      </c>
      <c r="B130" s="114" t="s">
        <v>322</v>
      </c>
      <c r="C130" s="843" t="s">
        <v>995</v>
      </c>
      <c r="D130" s="263" t="s">
        <v>457</v>
      </c>
      <c r="E130" s="173"/>
      <c r="F130" s="173"/>
      <c r="G130" s="173">
        <v>1</v>
      </c>
      <c r="H130" s="173"/>
      <c r="I130" s="665"/>
      <c r="J130" s="22">
        <f t="shared" si="16"/>
        <v>1</v>
      </c>
      <c r="K130" s="22">
        <f t="shared" ref="K130:K138" si="17">J130/5</f>
        <v>0.2</v>
      </c>
      <c r="L130" s="849"/>
    </row>
    <row r="131" spans="1:13">
      <c r="A131" s="7" t="s">
        <v>317</v>
      </c>
      <c r="B131" s="114" t="s">
        <v>322</v>
      </c>
      <c r="C131" s="843" t="s">
        <v>1505</v>
      </c>
      <c r="D131" s="263" t="s">
        <v>458</v>
      </c>
      <c r="E131" s="173">
        <v>1</v>
      </c>
      <c r="F131" s="173"/>
      <c r="G131" s="173">
        <v>1</v>
      </c>
      <c r="H131" s="173"/>
      <c r="I131" s="665"/>
      <c r="J131" s="22">
        <f t="shared" si="16"/>
        <v>2</v>
      </c>
      <c r="K131" s="22">
        <f t="shared" si="17"/>
        <v>0.4</v>
      </c>
      <c r="L131" s="849">
        <f>((I131-E131)/E131)</f>
        <v>-1</v>
      </c>
    </row>
    <row r="132" spans="1:13">
      <c r="A132" s="7" t="s">
        <v>317</v>
      </c>
      <c r="B132" s="114" t="s">
        <v>322</v>
      </c>
      <c r="C132" s="843" t="s">
        <v>668</v>
      </c>
      <c r="D132" s="263" t="s">
        <v>459</v>
      </c>
      <c r="E132" s="173">
        <v>6</v>
      </c>
      <c r="F132" s="173">
        <v>5</v>
      </c>
      <c r="G132" s="173"/>
      <c r="H132" s="173"/>
      <c r="I132" s="665">
        <v>1</v>
      </c>
      <c r="J132" s="22">
        <f t="shared" si="16"/>
        <v>11</v>
      </c>
      <c r="K132" s="22">
        <f t="shared" si="17"/>
        <v>2.2000000000000002</v>
      </c>
      <c r="L132" s="849">
        <f>((I132-E132)/E132)</f>
        <v>-0.83333333333333337</v>
      </c>
    </row>
    <row r="133" spans="1:13">
      <c r="A133" s="7" t="s">
        <v>317</v>
      </c>
      <c r="B133" s="114" t="s">
        <v>322</v>
      </c>
      <c r="C133" s="843" t="s">
        <v>1249</v>
      </c>
      <c r="D133" s="263" t="s">
        <v>460</v>
      </c>
      <c r="E133" s="173">
        <v>4</v>
      </c>
      <c r="F133" s="173">
        <v>2</v>
      </c>
      <c r="G133" s="173">
        <v>1</v>
      </c>
      <c r="H133" s="173">
        <v>2</v>
      </c>
      <c r="I133" s="665"/>
      <c r="J133" s="22">
        <f t="shared" si="16"/>
        <v>9</v>
      </c>
      <c r="K133" s="22">
        <f t="shared" si="17"/>
        <v>1.8</v>
      </c>
      <c r="L133" s="849">
        <f>((I133-E133)/E133)</f>
        <v>-1</v>
      </c>
    </row>
    <row r="134" spans="1:13">
      <c r="A134" s="7" t="s">
        <v>365</v>
      </c>
      <c r="B134" s="7" t="s">
        <v>366</v>
      </c>
      <c r="C134" s="843" t="s">
        <v>1362</v>
      </c>
      <c r="D134" s="263" t="s">
        <v>461</v>
      </c>
      <c r="E134" s="173">
        <v>2</v>
      </c>
      <c r="F134" s="173">
        <v>2</v>
      </c>
      <c r="G134" s="173">
        <v>3</v>
      </c>
      <c r="H134" s="173">
        <v>2</v>
      </c>
      <c r="I134" s="665"/>
      <c r="J134" s="22">
        <f t="shared" si="16"/>
        <v>9</v>
      </c>
      <c r="K134" s="22">
        <f t="shared" si="17"/>
        <v>1.8</v>
      </c>
      <c r="L134" s="849">
        <f>((I134-E134)/E134)</f>
        <v>-1</v>
      </c>
    </row>
    <row r="135" spans="1:13" s="36" customFormat="1">
      <c r="A135" s="7" t="s">
        <v>365</v>
      </c>
      <c r="B135" s="7" t="s">
        <v>366</v>
      </c>
      <c r="C135" s="843" t="s">
        <v>1506</v>
      </c>
      <c r="D135" s="263" t="s">
        <v>462</v>
      </c>
      <c r="E135" s="173">
        <v>3</v>
      </c>
      <c r="F135" s="173">
        <v>20</v>
      </c>
      <c r="G135" s="173">
        <v>5</v>
      </c>
      <c r="H135" s="173">
        <v>3</v>
      </c>
      <c r="I135" s="665">
        <v>2</v>
      </c>
      <c r="J135" s="22">
        <f t="shared" si="16"/>
        <v>31</v>
      </c>
      <c r="K135" s="22">
        <f t="shared" si="17"/>
        <v>6.2</v>
      </c>
      <c r="L135" s="849">
        <f>((I135-E135)/E135)</f>
        <v>-0.33333333333333331</v>
      </c>
      <c r="M135" s="7"/>
    </row>
    <row r="136" spans="1:13">
      <c r="A136" s="7" t="s">
        <v>365</v>
      </c>
      <c r="B136" s="7" t="s">
        <v>366</v>
      </c>
      <c r="C136" s="843" t="s">
        <v>1339</v>
      </c>
      <c r="D136" s="263" t="s">
        <v>463</v>
      </c>
      <c r="E136" s="173"/>
      <c r="F136" s="173"/>
      <c r="G136" s="173">
        <v>1</v>
      </c>
      <c r="H136" s="173"/>
      <c r="I136" s="665"/>
      <c r="J136" s="22">
        <f t="shared" si="16"/>
        <v>1</v>
      </c>
      <c r="K136" s="22">
        <f t="shared" si="17"/>
        <v>0.2</v>
      </c>
      <c r="L136" s="849"/>
      <c r="M136" s="36"/>
    </row>
    <row r="137" spans="1:13">
      <c r="A137" s="7" t="s">
        <v>375</v>
      </c>
      <c r="B137" s="114" t="s">
        <v>322</v>
      </c>
      <c r="C137" s="843" t="s">
        <v>777</v>
      </c>
      <c r="D137" s="263" t="s">
        <v>464</v>
      </c>
      <c r="E137" s="173"/>
      <c r="F137" s="173"/>
      <c r="G137" s="173"/>
      <c r="H137" s="173">
        <v>1</v>
      </c>
      <c r="I137" s="665"/>
      <c r="J137" s="22"/>
      <c r="K137" s="22">
        <f t="shared" si="17"/>
        <v>0</v>
      </c>
      <c r="L137" s="849"/>
    </row>
    <row r="138" spans="1:13">
      <c r="A138" s="7" t="s">
        <v>375</v>
      </c>
      <c r="B138" s="7" t="s">
        <v>392</v>
      </c>
      <c r="C138" s="708">
        <v>816</v>
      </c>
      <c r="D138" s="263" t="s">
        <v>465</v>
      </c>
      <c r="E138" s="173">
        <v>1</v>
      </c>
      <c r="F138" s="173"/>
      <c r="G138" s="173">
        <v>1</v>
      </c>
      <c r="H138" s="173"/>
      <c r="I138" s="665">
        <v>3</v>
      </c>
      <c r="J138" s="22">
        <f>SUM(E138:H138)</f>
        <v>2</v>
      </c>
      <c r="K138" s="22">
        <f t="shared" si="17"/>
        <v>0.4</v>
      </c>
      <c r="L138" s="849">
        <f>((I138-E138)/E138)</f>
        <v>2</v>
      </c>
    </row>
    <row r="139" spans="1:13">
      <c r="C139" s="276" t="s">
        <v>268</v>
      </c>
      <c r="E139" s="173">
        <v>2711</v>
      </c>
      <c r="F139" s="173">
        <v>3015</v>
      </c>
      <c r="G139" s="173" t="s">
        <v>466</v>
      </c>
      <c r="H139" s="173">
        <f>H2+H78+H129</f>
        <v>2817</v>
      </c>
      <c r="I139" s="173">
        <f>I2+I78+I129</f>
        <v>2885</v>
      </c>
      <c r="J139" s="22">
        <f>SUM(E139:H139)</f>
        <v>8543</v>
      </c>
      <c r="K139" s="22">
        <f t="shared" ref="K139" si="18">J139/5</f>
        <v>1708.6</v>
      </c>
      <c r="L139" s="849">
        <f>((I139-E139)/E139)</f>
        <v>6.4182958317963848E-2</v>
      </c>
    </row>
    <row r="141" spans="1:13">
      <c r="A141" s="140" t="s">
        <v>1476</v>
      </c>
    </row>
    <row r="147" spans="3:12" s="277" customFormat="1">
      <c r="C147" s="217"/>
      <c r="L147" s="35"/>
    </row>
    <row r="148" spans="3:12" s="277" customFormat="1">
      <c r="C148" s="217"/>
      <c r="L148" s="35"/>
    </row>
    <row r="149" spans="3:12" s="277" customFormat="1">
      <c r="C149" s="217"/>
      <c r="L149" s="35"/>
    </row>
    <row r="150" spans="3:12" s="277" customFormat="1">
      <c r="C150" s="217"/>
      <c r="L150" s="35"/>
    </row>
    <row r="151" spans="3:12" s="277" customFormat="1">
      <c r="C151" s="217"/>
      <c r="L151" s="35"/>
    </row>
    <row r="152" spans="3:12" s="277" customFormat="1">
      <c r="C152" s="217"/>
      <c r="L152" s="35"/>
    </row>
  </sheetData>
  <sheetProtection password="FD2C" sheet="1" objects="1" scenarios="1" sort="0" autoFilter="0" pivotTables="0"/>
  <sortState ref="A4:O76">
    <sortCondition ref="F4:F76"/>
  </sortState>
  <mergeCells count="4">
    <mergeCell ref="A1:L1"/>
    <mergeCell ref="A129:C129"/>
    <mergeCell ref="A78:C78"/>
    <mergeCell ref="A2:C2"/>
  </mergeCells>
  <printOptions horizontalCentered="1"/>
  <pageMargins left="0.45" right="0.2" top="0.75" bottom="0.75" header="0.3" footer="0.3"/>
  <pageSetup scale="83" fitToHeight="0" orientation="portrait"/>
  <headerFooter>
    <oddFooter>&amp;L&amp;"Arial,Italic"&amp;9Resource Planning Toolkit-FY2018&amp;C&amp;"Arial,Italic"Page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2"/>
  <sheetViews>
    <sheetView workbookViewId="0">
      <selection activeCell="E28" sqref="E28"/>
    </sheetView>
  </sheetViews>
  <sheetFormatPr baseColWidth="10" defaultColWidth="8.83203125" defaultRowHeight="14" x14ac:dyDescent="0"/>
  <cols>
    <col min="2" max="2" width="8.83203125" style="113"/>
    <col min="3" max="3" width="10.5" style="113" customWidth="1"/>
    <col min="4" max="10" width="8.83203125" style="113"/>
  </cols>
  <sheetData>
    <row r="7" spans="3:8" ht="26.25" customHeight="1">
      <c r="C7" s="1011" t="s">
        <v>294</v>
      </c>
      <c r="D7" s="1011"/>
      <c r="E7" s="1011"/>
      <c r="F7" s="1011"/>
      <c r="G7" s="1011"/>
      <c r="H7" s="1011"/>
    </row>
    <row r="10" spans="3:8" ht="36" customHeight="1">
      <c r="C10" s="883" t="s">
        <v>295</v>
      </c>
      <c r="D10" s="883"/>
      <c r="E10" s="883"/>
      <c r="F10" s="883"/>
      <c r="G10" s="883"/>
      <c r="H10" s="883"/>
    </row>
    <row r="11" spans="3:8">
      <c r="C11" s="115"/>
      <c r="D11" s="115"/>
      <c r="E11" s="115"/>
      <c r="F11" s="115"/>
      <c r="G11" s="115"/>
      <c r="H11" s="115"/>
    </row>
    <row r="12" spans="3:8" ht="20">
      <c r="C12" s="884"/>
      <c r="D12" s="884"/>
      <c r="E12" s="884"/>
      <c r="F12" s="884"/>
      <c r="G12" s="884"/>
      <c r="H12" s="884"/>
    </row>
    <row r="16" spans="3:8">
      <c r="C16" s="116" t="s">
        <v>296</v>
      </c>
    </row>
    <row r="17" spans="2:10">
      <c r="C17" s="117"/>
      <c r="D17" s="120"/>
      <c r="E17" s="120"/>
      <c r="F17" s="120"/>
      <c r="G17" s="120"/>
      <c r="H17" s="120"/>
      <c r="I17" s="119"/>
      <c r="J17" s="119"/>
    </row>
    <row r="18" spans="2:10">
      <c r="C18" s="116"/>
    </row>
    <row r="20" spans="2:10">
      <c r="B20" s="879"/>
      <c r="C20" s="879"/>
      <c r="D20" s="879"/>
      <c r="E20" s="879"/>
      <c r="F20" s="879"/>
      <c r="G20" s="879"/>
      <c r="H20" s="879"/>
      <c r="I20" s="879"/>
    </row>
    <row r="22" spans="2:10">
      <c r="B22" s="879"/>
      <c r="C22" s="879"/>
      <c r="D22" s="879"/>
      <c r="E22" s="879"/>
      <c r="F22" s="879"/>
      <c r="G22" s="879"/>
      <c r="H22" s="879"/>
      <c r="I22" s="879"/>
    </row>
  </sheetData>
  <mergeCells count="5">
    <mergeCell ref="C7:H7"/>
    <mergeCell ref="C10:H10"/>
    <mergeCell ref="C12:H12"/>
    <mergeCell ref="B20:I20"/>
    <mergeCell ref="B22:I2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pane ySplit="2" topLeftCell="A3" activePane="bottomLeft" state="frozen"/>
      <selection pane="bottomLeft" activeCell="E4" sqref="E4"/>
    </sheetView>
  </sheetViews>
  <sheetFormatPr baseColWidth="10" defaultColWidth="8.83203125" defaultRowHeight="14" x14ac:dyDescent="0"/>
  <cols>
    <col min="1" max="1" width="19.5" style="372" customWidth="1"/>
    <col min="2" max="2" width="36.33203125" customWidth="1"/>
    <col min="3" max="5" width="13.6640625" style="372" customWidth="1"/>
    <col min="6" max="7" width="20.6640625" style="372" customWidth="1"/>
  </cols>
  <sheetData>
    <row r="1" spans="1:7" ht="27.75" customHeight="1" thickBot="1">
      <c r="A1" s="1024" t="s">
        <v>985</v>
      </c>
      <c r="B1" s="1024"/>
      <c r="C1" s="1024"/>
      <c r="D1" s="1024"/>
      <c r="E1" s="1024"/>
      <c r="F1" s="1024"/>
      <c r="G1" s="1024"/>
    </row>
    <row r="2" spans="1:7" ht="46" thickBot="1">
      <c r="A2" s="455" t="s">
        <v>726</v>
      </c>
      <c r="B2" s="456" t="s">
        <v>727</v>
      </c>
      <c r="C2" s="457" t="s">
        <v>728</v>
      </c>
      <c r="D2" s="457" t="s">
        <v>729</v>
      </c>
      <c r="E2" s="456" t="s">
        <v>286</v>
      </c>
      <c r="F2" s="456" t="s">
        <v>308</v>
      </c>
      <c r="G2" s="458" t="s">
        <v>494</v>
      </c>
    </row>
    <row r="3" spans="1:7">
      <c r="A3" s="372" t="s">
        <v>730</v>
      </c>
      <c r="B3" t="s">
        <v>731</v>
      </c>
      <c r="C3" s="372">
        <v>75</v>
      </c>
      <c r="D3" s="372">
        <v>33</v>
      </c>
      <c r="E3" s="372">
        <f t="shared" ref="E3:E66" si="0">C3+D3</f>
        <v>108</v>
      </c>
      <c r="F3" s="372" t="s">
        <v>497</v>
      </c>
      <c r="G3" s="447" t="s">
        <v>498</v>
      </c>
    </row>
    <row r="4" spans="1:7">
      <c r="A4" s="372" t="s">
        <v>499</v>
      </c>
      <c r="B4" t="s">
        <v>732</v>
      </c>
      <c r="C4" s="372">
        <v>31</v>
      </c>
      <c r="D4" s="372">
        <v>8</v>
      </c>
      <c r="E4" s="372">
        <f t="shared" si="0"/>
        <v>39</v>
      </c>
      <c r="F4" s="372" t="s">
        <v>497</v>
      </c>
      <c r="G4" s="447" t="s">
        <v>498</v>
      </c>
    </row>
    <row r="5" spans="1:7">
      <c r="A5" s="372" t="s">
        <v>733</v>
      </c>
      <c r="B5" t="s">
        <v>734</v>
      </c>
      <c r="C5" s="372">
        <v>17</v>
      </c>
      <c r="D5" s="372">
        <v>12</v>
      </c>
      <c r="E5" s="372">
        <f t="shared" si="0"/>
        <v>29</v>
      </c>
      <c r="F5" s="372" t="s">
        <v>497</v>
      </c>
      <c r="G5" s="447" t="s">
        <v>498</v>
      </c>
    </row>
    <row r="6" spans="1:7">
      <c r="A6" s="372" t="s">
        <v>735</v>
      </c>
      <c r="B6" t="s">
        <v>736</v>
      </c>
      <c r="C6" s="372">
        <v>5</v>
      </c>
      <c r="D6" s="372">
        <v>1</v>
      </c>
      <c r="E6" s="372">
        <f t="shared" si="0"/>
        <v>6</v>
      </c>
      <c r="F6" s="372" t="s">
        <v>497</v>
      </c>
      <c r="G6" s="447" t="s">
        <v>498</v>
      </c>
    </row>
    <row r="7" spans="1:7">
      <c r="A7" s="372" t="s">
        <v>737</v>
      </c>
      <c r="B7" t="s">
        <v>738</v>
      </c>
      <c r="C7" s="372">
        <v>4</v>
      </c>
      <c r="D7" s="372">
        <v>15</v>
      </c>
      <c r="E7" s="372">
        <f t="shared" si="0"/>
        <v>19</v>
      </c>
      <c r="F7" s="372" t="s">
        <v>497</v>
      </c>
      <c r="G7" s="447" t="s">
        <v>498</v>
      </c>
    </row>
    <row r="8" spans="1:7">
      <c r="A8" s="372" t="s">
        <v>739</v>
      </c>
      <c r="B8" t="s">
        <v>740</v>
      </c>
      <c r="C8" s="372">
        <v>3</v>
      </c>
      <c r="E8" s="372">
        <f t="shared" si="0"/>
        <v>3</v>
      </c>
      <c r="F8" s="372" t="s">
        <v>497</v>
      </c>
      <c r="G8" s="447" t="s">
        <v>498</v>
      </c>
    </row>
    <row r="9" spans="1:7">
      <c r="A9" s="372" t="s">
        <v>741</v>
      </c>
      <c r="B9" t="s">
        <v>742</v>
      </c>
      <c r="C9" s="372">
        <v>3</v>
      </c>
      <c r="D9" s="372">
        <v>1</v>
      </c>
      <c r="E9" s="372">
        <f t="shared" si="0"/>
        <v>4</v>
      </c>
      <c r="F9" s="372" t="s">
        <v>497</v>
      </c>
      <c r="G9" s="447" t="s">
        <v>498</v>
      </c>
    </row>
    <row r="10" spans="1:7">
      <c r="A10" s="372" t="s">
        <v>743</v>
      </c>
      <c r="B10" t="s">
        <v>744</v>
      </c>
      <c r="C10" s="372">
        <v>3</v>
      </c>
      <c r="D10" s="372">
        <v>3</v>
      </c>
      <c r="E10" s="372">
        <f t="shared" si="0"/>
        <v>6</v>
      </c>
      <c r="F10" s="372" t="s">
        <v>497</v>
      </c>
      <c r="G10" s="447" t="s">
        <v>498</v>
      </c>
    </row>
    <row r="11" spans="1:7">
      <c r="A11" s="372" t="s">
        <v>745</v>
      </c>
      <c r="B11" t="s">
        <v>732</v>
      </c>
      <c r="C11" s="372">
        <v>2</v>
      </c>
      <c r="E11" s="372">
        <f t="shared" si="0"/>
        <v>2</v>
      </c>
      <c r="F11" s="372" t="s">
        <v>497</v>
      </c>
      <c r="G11" s="447" t="s">
        <v>498</v>
      </c>
    </row>
    <row r="12" spans="1:7">
      <c r="A12" s="372" t="s">
        <v>746</v>
      </c>
      <c r="B12" t="s">
        <v>744</v>
      </c>
      <c r="C12" s="372">
        <v>2</v>
      </c>
      <c r="D12" s="372">
        <v>2</v>
      </c>
      <c r="E12" s="372">
        <f t="shared" si="0"/>
        <v>4</v>
      </c>
      <c r="F12" s="372" t="s">
        <v>497</v>
      </c>
      <c r="G12" s="447" t="s">
        <v>498</v>
      </c>
    </row>
    <row r="13" spans="1:7">
      <c r="A13" s="372" t="s">
        <v>747</v>
      </c>
      <c r="B13" t="s">
        <v>748</v>
      </c>
      <c r="C13" s="372">
        <v>2</v>
      </c>
      <c r="D13" s="372">
        <v>3</v>
      </c>
      <c r="E13" s="372">
        <f t="shared" si="0"/>
        <v>5</v>
      </c>
      <c r="F13" s="372" t="s">
        <v>497</v>
      </c>
      <c r="G13" s="447" t="s">
        <v>498</v>
      </c>
    </row>
    <row r="14" spans="1:7">
      <c r="A14" s="372" t="s">
        <v>500</v>
      </c>
      <c r="B14" t="s">
        <v>732</v>
      </c>
      <c r="C14" s="372">
        <v>2</v>
      </c>
      <c r="D14" s="372">
        <v>1</v>
      </c>
      <c r="E14" s="372">
        <f t="shared" si="0"/>
        <v>3</v>
      </c>
      <c r="F14" s="372" t="s">
        <v>497</v>
      </c>
      <c r="G14" s="447" t="s">
        <v>498</v>
      </c>
    </row>
    <row r="15" spans="1:7">
      <c r="A15" s="372" t="s">
        <v>502</v>
      </c>
      <c r="B15" t="s">
        <v>749</v>
      </c>
      <c r="C15" s="372">
        <v>2</v>
      </c>
      <c r="D15" s="372">
        <v>3</v>
      </c>
      <c r="E15" s="372">
        <f t="shared" si="0"/>
        <v>5</v>
      </c>
      <c r="F15" s="372" t="s">
        <v>497</v>
      </c>
      <c r="G15" s="447" t="s">
        <v>498</v>
      </c>
    </row>
    <row r="16" spans="1:7">
      <c r="A16" s="447" t="s">
        <v>750</v>
      </c>
      <c r="B16" s="63" t="s">
        <v>751</v>
      </c>
      <c r="C16" s="447">
        <v>1</v>
      </c>
      <c r="D16" s="447"/>
      <c r="E16" s="447">
        <f t="shared" si="0"/>
        <v>1</v>
      </c>
      <c r="F16" s="447" t="s">
        <v>497</v>
      </c>
      <c r="G16" s="447" t="s">
        <v>498</v>
      </c>
    </row>
    <row r="17" spans="1:7">
      <c r="A17" s="372" t="s">
        <v>752</v>
      </c>
      <c r="B17" t="s">
        <v>753</v>
      </c>
      <c r="C17" s="372">
        <v>1</v>
      </c>
      <c r="E17" s="372">
        <f t="shared" si="0"/>
        <v>1</v>
      </c>
      <c r="F17" s="372" t="s">
        <v>497</v>
      </c>
      <c r="G17" s="447" t="s">
        <v>498</v>
      </c>
    </row>
    <row r="18" spans="1:7" s="63" customFormat="1">
      <c r="A18" s="372" t="s">
        <v>754</v>
      </c>
      <c r="B18" t="s">
        <v>755</v>
      </c>
      <c r="C18" s="372">
        <v>1</v>
      </c>
      <c r="D18" s="372"/>
      <c r="E18" s="372">
        <f t="shared" si="0"/>
        <v>1</v>
      </c>
      <c r="F18" s="372" t="s">
        <v>497</v>
      </c>
      <c r="G18" s="447" t="s">
        <v>498</v>
      </c>
    </row>
    <row r="19" spans="1:7">
      <c r="A19" s="372" t="s">
        <v>514</v>
      </c>
      <c r="B19" t="s">
        <v>756</v>
      </c>
      <c r="C19" s="372">
        <v>1</v>
      </c>
      <c r="E19" s="372">
        <f t="shared" si="0"/>
        <v>1</v>
      </c>
      <c r="F19" s="372" t="s">
        <v>497</v>
      </c>
      <c r="G19" s="447" t="s">
        <v>498</v>
      </c>
    </row>
    <row r="20" spans="1:7">
      <c r="A20" s="372" t="s">
        <v>757</v>
      </c>
      <c r="B20" t="s">
        <v>758</v>
      </c>
      <c r="D20" s="372">
        <v>1</v>
      </c>
      <c r="E20" s="372">
        <f t="shared" si="0"/>
        <v>1</v>
      </c>
      <c r="F20" s="372" t="s">
        <v>497</v>
      </c>
      <c r="G20" s="447" t="s">
        <v>498</v>
      </c>
    </row>
    <row r="21" spans="1:7">
      <c r="A21" s="372" t="s">
        <v>759</v>
      </c>
      <c r="B21" t="s">
        <v>760</v>
      </c>
      <c r="D21" s="372">
        <v>1</v>
      </c>
      <c r="E21" s="372">
        <f t="shared" si="0"/>
        <v>1</v>
      </c>
      <c r="F21" s="372" t="s">
        <v>497</v>
      </c>
      <c r="G21" s="447" t="s">
        <v>498</v>
      </c>
    </row>
    <row r="22" spans="1:7">
      <c r="A22" s="372" t="s">
        <v>761</v>
      </c>
      <c r="B22" t="s">
        <v>762</v>
      </c>
      <c r="D22" s="372">
        <v>2</v>
      </c>
      <c r="E22" s="372">
        <f t="shared" si="0"/>
        <v>2</v>
      </c>
      <c r="F22" s="372" t="s">
        <v>497</v>
      </c>
      <c r="G22" s="447" t="s">
        <v>498</v>
      </c>
    </row>
    <row r="23" spans="1:7">
      <c r="A23" s="372" t="s">
        <v>763</v>
      </c>
      <c r="B23" t="s">
        <v>764</v>
      </c>
      <c r="D23" s="372">
        <v>3</v>
      </c>
      <c r="E23" s="372">
        <f t="shared" si="0"/>
        <v>3</v>
      </c>
      <c r="F23" s="372" t="s">
        <v>497</v>
      </c>
      <c r="G23" s="447" t="s">
        <v>498</v>
      </c>
    </row>
    <row r="24" spans="1:7">
      <c r="A24" s="372" t="s">
        <v>765</v>
      </c>
      <c r="B24" t="s">
        <v>766</v>
      </c>
      <c r="D24" s="372">
        <v>9</v>
      </c>
      <c r="E24" s="372">
        <f t="shared" si="0"/>
        <v>9</v>
      </c>
      <c r="F24" s="372" t="s">
        <v>497</v>
      </c>
      <c r="G24" s="447" t="s">
        <v>498</v>
      </c>
    </row>
    <row r="25" spans="1:7">
      <c r="A25" s="372" t="s">
        <v>767</v>
      </c>
      <c r="B25" t="s">
        <v>768</v>
      </c>
      <c r="D25" s="372">
        <v>2</v>
      </c>
      <c r="E25" s="372">
        <f t="shared" si="0"/>
        <v>2</v>
      </c>
      <c r="F25" s="372" t="s">
        <v>497</v>
      </c>
      <c r="G25" s="447" t="s">
        <v>498</v>
      </c>
    </row>
    <row r="26" spans="1:7">
      <c r="A26" s="372" t="s">
        <v>769</v>
      </c>
      <c r="B26" t="s">
        <v>770</v>
      </c>
      <c r="D26" s="372">
        <v>2</v>
      </c>
      <c r="E26" s="372">
        <f t="shared" si="0"/>
        <v>2</v>
      </c>
      <c r="F26" s="372" t="s">
        <v>497</v>
      </c>
      <c r="G26" s="447" t="s">
        <v>498</v>
      </c>
    </row>
    <row r="27" spans="1:7">
      <c r="A27" s="372" t="s">
        <v>771</v>
      </c>
      <c r="B27" t="s">
        <v>772</v>
      </c>
      <c r="D27" s="372">
        <v>164</v>
      </c>
      <c r="E27" s="372">
        <f t="shared" si="0"/>
        <v>164</v>
      </c>
      <c r="F27" s="372" t="s">
        <v>497</v>
      </c>
      <c r="G27" s="447" t="s">
        <v>498</v>
      </c>
    </row>
    <row r="28" spans="1:7">
      <c r="A28" s="372" t="s">
        <v>773</v>
      </c>
      <c r="B28" t="s">
        <v>774</v>
      </c>
      <c r="D28" s="372">
        <v>19</v>
      </c>
      <c r="E28" s="372">
        <f t="shared" si="0"/>
        <v>19</v>
      </c>
      <c r="F28" s="372" t="s">
        <v>497</v>
      </c>
      <c r="G28" s="447" t="s">
        <v>498</v>
      </c>
    </row>
    <row r="29" spans="1:7">
      <c r="A29" s="372" t="s">
        <v>775</v>
      </c>
      <c r="B29" t="s">
        <v>776</v>
      </c>
      <c r="D29" s="372">
        <v>1</v>
      </c>
      <c r="E29" s="372">
        <f t="shared" si="0"/>
        <v>1</v>
      </c>
      <c r="F29" s="372" t="s">
        <v>497</v>
      </c>
      <c r="G29" s="447" t="s">
        <v>498</v>
      </c>
    </row>
    <row r="30" spans="1:7">
      <c r="A30" s="372" t="s">
        <v>777</v>
      </c>
      <c r="B30" t="s">
        <v>778</v>
      </c>
      <c r="D30" s="372">
        <v>1</v>
      </c>
      <c r="E30" s="372">
        <f t="shared" si="0"/>
        <v>1</v>
      </c>
      <c r="F30" s="372" t="s">
        <v>497</v>
      </c>
      <c r="G30" s="447" t="s">
        <v>498</v>
      </c>
    </row>
    <row r="31" spans="1:7">
      <c r="A31" s="372" t="s">
        <v>779</v>
      </c>
      <c r="B31" t="s">
        <v>780</v>
      </c>
      <c r="D31" s="372">
        <v>1</v>
      </c>
      <c r="E31" s="372">
        <f t="shared" si="0"/>
        <v>1</v>
      </c>
      <c r="F31" s="372" t="s">
        <v>497</v>
      </c>
      <c r="G31" s="447" t="s">
        <v>498</v>
      </c>
    </row>
    <row r="32" spans="1:7">
      <c r="A32" s="372" t="s">
        <v>510</v>
      </c>
      <c r="B32" t="s">
        <v>780</v>
      </c>
      <c r="D32" s="372">
        <v>1</v>
      </c>
      <c r="E32" s="372">
        <f t="shared" si="0"/>
        <v>1</v>
      </c>
      <c r="F32" s="372" t="s">
        <v>497</v>
      </c>
      <c r="G32" s="447" t="s">
        <v>498</v>
      </c>
    </row>
    <row r="33" spans="1:7">
      <c r="A33" s="372" t="s">
        <v>505</v>
      </c>
      <c r="B33" t="s">
        <v>781</v>
      </c>
      <c r="D33" s="372">
        <v>5</v>
      </c>
      <c r="E33" s="372">
        <f t="shared" si="0"/>
        <v>5</v>
      </c>
      <c r="F33" s="372" t="s">
        <v>497</v>
      </c>
      <c r="G33" s="447" t="s">
        <v>498</v>
      </c>
    </row>
    <row r="34" spans="1:7">
      <c r="A34" s="372" t="s">
        <v>782</v>
      </c>
      <c r="B34" t="s">
        <v>781</v>
      </c>
      <c r="D34" s="372">
        <v>2</v>
      </c>
      <c r="E34" s="372">
        <f t="shared" si="0"/>
        <v>2</v>
      </c>
      <c r="F34" s="372" t="s">
        <v>497</v>
      </c>
      <c r="G34" s="447" t="s">
        <v>498</v>
      </c>
    </row>
    <row r="35" spans="1:7">
      <c r="A35" s="372" t="s">
        <v>783</v>
      </c>
      <c r="B35" t="s">
        <v>784</v>
      </c>
      <c r="C35" s="372">
        <v>17</v>
      </c>
      <c r="D35" s="372">
        <v>28</v>
      </c>
      <c r="E35" s="372">
        <f t="shared" si="0"/>
        <v>45</v>
      </c>
      <c r="F35" s="372" t="s">
        <v>497</v>
      </c>
      <c r="G35" s="447" t="s">
        <v>529</v>
      </c>
    </row>
    <row r="36" spans="1:7">
      <c r="A36" s="372" t="s">
        <v>785</v>
      </c>
      <c r="B36" t="s">
        <v>786</v>
      </c>
      <c r="C36" s="372">
        <v>4</v>
      </c>
      <c r="D36" s="372">
        <v>3</v>
      </c>
      <c r="E36" s="372">
        <f t="shared" si="0"/>
        <v>7</v>
      </c>
      <c r="F36" s="372" t="s">
        <v>497</v>
      </c>
      <c r="G36" s="447" t="s">
        <v>529</v>
      </c>
    </row>
    <row r="37" spans="1:7">
      <c r="A37" s="372" t="s">
        <v>787</v>
      </c>
      <c r="B37" t="s">
        <v>788</v>
      </c>
      <c r="C37" s="372">
        <v>1</v>
      </c>
      <c r="E37" s="372">
        <f t="shared" si="0"/>
        <v>1</v>
      </c>
      <c r="F37" s="372" t="s">
        <v>497</v>
      </c>
      <c r="G37" s="447" t="s">
        <v>529</v>
      </c>
    </row>
    <row r="38" spans="1:7">
      <c r="A38" s="372" t="s">
        <v>789</v>
      </c>
      <c r="B38" t="s">
        <v>790</v>
      </c>
      <c r="D38" s="372">
        <v>1</v>
      </c>
      <c r="E38" s="372">
        <f t="shared" si="0"/>
        <v>1</v>
      </c>
      <c r="F38" s="372" t="s">
        <v>497</v>
      </c>
      <c r="G38" s="447" t="s">
        <v>529</v>
      </c>
    </row>
    <row r="39" spans="1:7">
      <c r="A39" s="372" t="s">
        <v>791</v>
      </c>
      <c r="B39" t="s">
        <v>792</v>
      </c>
      <c r="C39" s="372">
        <v>19</v>
      </c>
      <c r="D39" s="372">
        <v>39</v>
      </c>
      <c r="E39" s="372">
        <f t="shared" si="0"/>
        <v>58</v>
      </c>
      <c r="F39" s="372" t="s">
        <v>497</v>
      </c>
      <c r="G39" s="447" t="s">
        <v>533</v>
      </c>
    </row>
    <row r="40" spans="1:7">
      <c r="A40" s="372" t="s">
        <v>793</v>
      </c>
      <c r="B40" t="s">
        <v>794</v>
      </c>
      <c r="C40" s="372">
        <v>3</v>
      </c>
      <c r="D40" s="372">
        <v>4</v>
      </c>
      <c r="E40" s="372">
        <f t="shared" si="0"/>
        <v>7</v>
      </c>
      <c r="F40" s="372" t="s">
        <v>497</v>
      </c>
      <c r="G40" s="447" t="s">
        <v>533</v>
      </c>
    </row>
    <row r="41" spans="1:7">
      <c r="A41" s="372" t="s">
        <v>795</v>
      </c>
      <c r="B41" t="s">
        <v>796</v>
      </c>
      <c r="C41" s="372">
        <v>2</v>
      </c>
      <c r="E41" s="372">
        <f t="shared" si="0"/>
        <v>2</v>
      </c>
      <c r="F41" s="372" t="s">
        <v>497</v>
      </c>
      <c r="G41" s="447" t="s">
        <v>533</v>
      </c>
    </row>
    <row r="42" spans="1:7">
      <c r="A42" s="372" t="s">
        <v>797</v>
      </c>
      <c r="B42" t="s">
        <v>794</v>
      </c>
      <c r="C42" s="372">
        <v>2</v>
      </c>
      <c r="D42" s="372">
        <v>1</v>
      </c>
      <c r="E42" s="372">
        <f t="shared" si="0"/>
        <v>3</v>
      </c>
      <c r="F42" s="372" t="s">
        <v>497</v>
      </c>
      <c r="G42" s="447" t="s">
        <v>533</v>
      </c>
    </row>
    <row r="43" spans="1:7">
      <c r="A43" s="372" t="s">
        <v>798</v>
      </c>
      <c r="B43" t="s">
        <v>799</v>
      </c>
      <c r="C43" s="372">
        <v>425</v>
      </c>
      <c r="D43" s="372">
        <v>346</v>
      </c>
      <c r="E43" s="372">
        <f t="shared" si="0"/>
        <v>771</v>
      </c>
      <c r="F43" s="372" t="s">
        <v>536</v>
      </c>
      <c r="G43" s="447" t="s">
        <v>537</v>
      </c>
    </row>
    <row r="44" spans="1:7">
      <c r="A44" s="372" t="s">
        <v>800</v>
      </c>
      <c r="B44" t="s">
        <v>400</v>
      </c>
      <c r="C44" s="372">
        <v>157</v>
      </c>
      <c r="D44" s="372">
        <v>167</v>
      </c>
      <c r="E44" s="372">
        <f t="shared" si="0"/>
        <v>324</v>
      </c>
      <c r="F44" s="372" t="s">
        <v>536</v>
      </c>
      <c r="G44" s="447" t="s">
        <v>537</v>
      </c>
    </row>
    <row r="45" spans="1:7">
      <c r="A45" s="372" t="s">
        <v>801</v>
      </c>
      <c r="B45" t="s">
        <v>401</v>
      </c>
      <c r="C45" s="372">
        <v>128</v>
      </c>
      <c r="D45" s="372">
        <v>137</v>
      </c>
      <c r="E45" s="372">
        <f t="shared" si="0"/>
        <v>265</v>
      </c>
      <c r="F45" s="372" t="s">
        <v>536</v>
      </c>
      <c r="G45" s="447" t="s">
        <v>537</v>
      </c>
    </row>
    <row r="46" spans="1:7">
      <c r="A46" s="372" t="s">
        <v>802</v>
      </c>
      <c r="B46" t="s">
        <v>398</v>
      </c>
      <c r="C46" s="372">
        <v>70</v>
      </c>
      <c r="D46" s="372">
        <v>56</v>
      </c>
      <c r="E46" s="372">
        <f t="shared" si="0"/>
        <v>126</v>
      </c>
      <c r="F46" s="372" t="s">
        <v>536</v>
      </c>
      <c r="G46" s="447" t="s">
        <v>537</v>
      </c>
    </row>
    <row r="47" spans="1:7">
      <c r="A47" s="372" t="s">
        <v>803</v>
      </c>
      <c r="B47" t="s">
        <v>399</v>
      </c>
      <c r="C47" s="372">
        <v>43</v>
      </c>
      <c r="D47" s="372">
        <v>52</v>
      </c>
      <c r="E47" s="372">
        <f t="shared" si="0"/>
        <v>95</v>
      </c>
      <c r="F47" s="372" t="s">
        <v>536</v>
      </c>
      <c r="G47" s="447" t="s">
        <v>537</v>
      </c>
    </row>
    <row r="48" spans="1:7">
      <c r="A48" s="372" t="s">
        <v>546</v>
      </c>
      <c r="B48" t="s">
        <v>804</v>
      </c>
      <c r="C48" s="372">
        <v>6</v>
      </c>
      <c r="D48" s="372">
        <v>6</v>
      </c>
      <c r="E48" s="372">
        <f t="shared" si="0"/>
        <v>12</v>
      </c>
      <c r="F48" s="372" t="s">
        <v>536</v>
      </c>
      <c r="G48" s="447" t="s">
        <v>537</v>
      </c>
    </row>
    <row r="49" spans="1:7">
      <c r="A49" s="372" t="s">
        <v>805</v>
      </c>
      <c r="B49" t="s">
        <v>806</v>
      </c>
      <c r="C49" s="372">
        <v>2</v>
      </c>
      <c r="D49" s="372">
        <v>2</v>
      </c>
      <c r="E49" s="372">
        <f t="shared" si="0"/>
        <v>4</v>
      </c>
      <c r="F49" s="372" t="s">
        <v>536</v>
      </c>
      <c r="G49" s="447" t="s">
        <v>537</v>
      </c>
    </row>
    <row r="50" spans="1:7">
      <c r="A50" s="372" t="s">
        <v>550</v>
      </c>
      <c r="B50" t="s">
        <v>807</v>
      </c>
      <c r="C50" s="372">
        <v>2</v>
      </c>
      <c r="D50" s="372">
        <v>19</v>
      </c>
      <c r="E50" s="372">
        <f t="shared" si="0"/>
        <v>21</v>
      </c>
      <c r="F50" s="372" t="s">
        <v>536</v>
      </c>
      <c r="G50" s="447" t="s">
        <v>537</v>
      </c>
    </row>
    <row r="51" spans="1:7">
      <c r="A51" s="372" t="s">
        <v>542</v>
      </c>
      <c r="B51" t="s">
        <v>808</v>
      </c>
      <c r="C51" s="372">
        <v>1</v>
      </c>
      <c r="D51" s="372">
        <v>2</v>
      </c>
      <c r="E51" s="372">
        <f t="shared" si="0"/>
        <v>3</v>
      </c>
      <c r="F51" s="372" t="s">
        <v>536</v>
      </c>
      <c r="G51" s="447" t="s">
        <v>537</v>
      </c>
    </row>
    <row r="52" spans="1:7">
      <c r="A52" s="372" t="s">
        <v>538</v>
      </c>
      <c r="B52" t="s">
        <v>809</v>
      </c>
      <c r="D52" s="372">
        <v>11</v>
      </c>
      <c r="E52" s="372">
        <f t="shared" si="0"/>
        <v>11</v>
      </c>
      <c r="F52" s="372" t="s">
        <v>536</v>
      </c>
      <c r="G52" s="447" t="s">
        <v>537</v>
      </c>
    </row>
    <row r="53" spans="1:7">
      <c r="A53" s="372" t="s">
        <v>810</v>
      </c>
      <c r="B53" t="s">
        <v>811</v>
      </c>
      <c r="D53" s="372">
        <v>1</v>
      </c>
      <c r="E53" s="372">
        <f t="shared" si="0"/>
        <v>1</v>
      </c>
      <c r="F53" s="372" t="s">
        <v>536</v>
      </c>
      <c r="G53" s="447" t="s">
        <v>537</v>
      </c>
    </row>
    <row r="54" spans="1:7">
      <c r="A54" s="372" t="s">
        <v>540</v>
      </c>
      <c r="B54" t="s">
        <v>812</v>
      </c>
      <c r="D54" s="372">
        <v>1</v>
      </c>
      <c r="E54" s="372">
        <f t="shared" si="0"/>
        <v>1</v>
      </c>
      <c r="F54" s="372" t="s">
        <v>536</v>
      </c>
      <c r="G54" s="447" t="s">
        <v>537</v>
      </c>
    </row>
    <row r="55" spans="1:7">
      <c r="A55" s="372" t="s">
        <v>813</v>
      </c>
      <c r="B55" t="s">
        <v>814</v>
      </c>
      <c r="D55" s="372">
        <v>1</v>
      </c>
      <c r="E55" s="372">
        <f t="shared" si="0"/>
        <v>1</v>
      </c>
      <c r="F55" s="372" t="s">
        <v>536</v>
      </c>
      <c r="G55" s="447" t="s">
        <v>537</v>
      </c>
    </row>
    <row r="56" spans="1:7">
      <c r="A56" s="372" t="s">
        <v>548</v>
      </c>
      <c r="B56" t="s">
        <v>815</v>
      </c>
      <c r="D56" s="372">
        <v>1</v>
      </c>
      <c r="E56" s="372">
        <f t="shared" si="0"/>
        <v>1</v>
      </c>
      <c r="F56" s="372" t="s">
        <v>536</v>
      </c>
      <c r="G56" s="447" t="s">
        <v>537</v>
      </c>
    </row>
    <row r="57" spans="1:7">
      <c r="A57" s="372" t="s">
        <v>816</v>
      </c>
      <c r="B57" t="s">
        <v>817</v>
      </c>
      <c r="D57" s="372">
        <v>214</v>
      </c>
      <c r="E57" s="372">
        <f t="shared" si="0"/>
        <v>214</v>
      </c>
      <c r="F57" s="372" t="s">
        <v>536</v>
      </c>
      <c r="G57" s="447" t="s">
        <v>537</v>
      </c>
    </row>
    <row r="58" spans="1:7">
      <c r="A58" s="372" t="s">
        <v>818</v>
      </c>
      <c r="B58" t="s">
        <v>819</v>
      </c>
      <c r="C58" s="372">
        <v>17</v>
      </c>
      <c r="D58" s="372">
        <v>14</v>
      </c>
      <c r="E58" s="372">
        <f t="shared" si="0"/>
        <v>31</v>
      </c>
      <c r="F58" s="372" t="s">
        <v>553</v>
      </c>
      <c r="G58" s="447" t="s">
        <v>554</v>
      </c>
    </row>
    <row r="59" spans="1:7">
      <c r="A59" s="372" t="s">
        <v>820</v>
      </c>
      <c r="B59" t="s">
        <v>821</v>
      </c>
      <c r="C59" s="372">
        <v>14</v>
      </c>
      <c r="D59" s="372">
        <v>13</v>
      </c>
      <c r="E59" s="372">
        <f t="shared" si="0"/>
        <v>27</v>
      </c>
      <c r="F59" s="372" t="s">
        <v>553</v>
      </c>
      <c r="G59" s="447" t="s">
        <v>554</v>
      </c>
    </row>
    <row r="60" spans="1:7">
      <c r="A60" s="372" t="s">
        <v>822</v>
      </c>
      <c r="B60" t="s">
        <v>823</v>
      </c>
      <c r="C60" s="372">
        <v>5</v>
      </c>
      <c r="D60" s="372">
        <v>2</v>
      </c>
      <c r="E60" s="372">
        <f t="shared" si="0"/>
        <v>7</v>
      </c>
      <c r="F60" s="372" t="s">
        <v>553</v>
      </c>
      <c r="G60" s="447" t="s">
        <v>554</v>
      </c>
    </row>
    <row r="61" spans="1:7">
      <c r="A61" s="372" t="s">
        <v>824</v>
      </c>
      <c r="B61" t="s">
        <v>825</v>
      </c>
      <c r="C61" s="372">
        <v>3</v>
      </c>
      <c r="D61" s="372">
        <v>6</v>
      </c>
      <c r="E61" s="372">
        <f t="shared" si="0"/>
        <v>9</v>
      </c>
      <c r="F61" s="372" t="s">
        <v>553</v>
      </c>
      <c r="G61" s="447" t="s">
        <v>554</v>
      </c>
    </row>
    <row r="62" spans="1:7">
      <c r="A62" s="372" t="s">
        <v>570</v>
      </c>
      <c r="B62" t="s">
        <v>826</v>
      </c>
      <c r="C62" s="372">
        <v>3</v>
      </c>
      <c r="E62" s="372">
        <f t="shared" si="0"/>
        <v>3</v>
      </c>
      <c r="F62" s="372" t="s">
        <v>553</v>
      </c>
      <c r="G62" s="447" t="s">
        <v>554</v>
      </c>
    </row>
    <row r="63" spans="1:7">
      <c r="A63" s="372" t="s">
        <v>827</v>
      </c>
      <c r="B63" t="s">
        <v>828</v>
      </c>
      <c r="C63" s="372">
        <v>2</v>
      </c>
      <c r="D63" s="372">
        <v>5</v>
      </c>
      <c r="E63" s="372">
        <f t="shared" si="0"/>
        <v>7</v>
      </c>
      <c r="F63" s="372" t="s">
        <v>553</v>
      </c>
      <c r="G63" s="447" t="s">
        <v>554</v>
      </c>
    </row>
    <row r="64" spans="1:7">
      <c r="A64" s="372" t="s">
        <v>829</v>
      </c>
      <c r="B64" t="s">
        <v>830</v>
      </c>
      <c r="C64" s="372">
        <v>2</v>
      </c>
      <c r="D64" s="372">
        <v>1</v>
      </c>
      <c r="E64" s="372">
        <f t="shared" si="0"/>
        <v>3</v>
      </c>
      <c r="F64" s="372" t="s">
        <v>553</v>
      </c>
      <c r="G64" s="447" t="s">
        <v>554</v>
      </c>
    </row>
    <row r="65" spans="1:7">
      <c r="A65" s="372" t="s">
        <v>831</v>
      </c>
      <c r="B65" t="s">
        <v>832</v>
      </c>
      <c r="C65" s="372">
        <v>2</v>
      </c>
      <c r="E65" s="372">
        <f t="shared" si="0"/>
        <v>2</v>
      </c>
      <c r="F65" s="372" t="s">
        <v>553</v>
      </c>
      <c r="G65" s="447" t="s">
        <v>554</v>
      </c>
    </row>
    <row r="66" spans="1:7">
      <c r="A66" s="372" t="s">
        <v>568</v>
      </c>
      <c r="B66" t="s">
        <v>826</v>
      </c>
      <c r="C66" s="372">
        <v>2</v>
      </c>
      <c r="D66" s="372">
        <v>1</v>
      </c>
      <c r="E66" s="372">
        <f t="shared" si="0"/>
        <v>3</v>
      </c>
      <c r="F66" s="372" t="s">
        <v>553</v>
      </c>
      <c r="G66" s="447" t="s">
        <v>554</v>
      </c>
    </row>
    <row r="67" spans="1:7">
      <c r="A67" s="372" t="s">
        <v>566</v>
      </c>
      <c r="B67" t="s">
        <v>833</v>
      </c>
      <c r="C67" s="372">
        <v>1</v>
      </c>
      <c r="E67" s="372">
        <f t="shared" ref="E67:E130" si="1">C67+D67</f>
        <v>1</v>
      </c>
      <c r="F67" s="372" t="s">
        <v>553</v>
      </c>
      <c r="G67" s="447" t="s">
        <v>554</v>
      </c>
    </row>
    <row r="68" spans="1:7">
      <c r="A68" s="372" t="s">
        <v>834</v>
      </c>
      <c r="B68" t="s">
        <v>835</v>
      </c>
      <c r="D68" s="372">
        <v>1</v>
      </c>
      <c r="E68" s="372">
        <f t="shared" si="1"/>
        <v>1</v>
      </c>
      <c r="F68" s="372" t="s">
        <v>553</v>
      </c>
      <c r="G68" s="447" t="s">
        <v>554</v>
      </c>
    </row>
    <row r="69" spans="1:7">
      <c r="A69" s="372" t="s">
        <v>836</v>
      </c>
      <c r="B69" t="s">
        <v>837</v>
      </c>
      <c r="D69" s="372">
        <v>1</v>
      </c>
      <c r="E69" s="372">
        <f t="shared" si="1"/>
        <v>1</v>
      </c>
      <c r="F69" s="372" t="s">
        <v>553</v>
      </c>
      <c r="G69" s="447" t="s">
        <v>554</v>
      </c>
    </row>
    <row r="70" spans="1:7">
      <c r="A70" s="372" t="s">
        <v>578</v>
      </c>
      <c r="B70" t="s">
        <v>838</v>
      </c>
      <c r="D70" s="372">
        <v>3</v>
      </c>
      <c r="E70" s="372">
        <f t="shared" si="1"/>
        <v>3</v>
      </c>
      <c r="F70" s="372" t="s">
        <v>553</v>
      </c>
      <c r="G70" s="447" t="s">
        <v>554</v>
      </c>
    </row>
    <row r="71" spans="1:7">
      <c r="A71" s="372" t="s">
        <v>839</v>
      </c>
      <c r="B71" t="s">
        <v>838</v>
      </c>
      <c r="D71" s="372">
        <v>1</v>
      </c>
      <c r="E71" s="372">
        <f t="shared" si="1"/>
        <v>1</v>
      </c>
      <c r="F71" s="372" t="s">
        <v>553</v>
      </c>
      <c r="G71" s="447" t="s">
        <v>554</v>
      </c>
    </row>
    <row r="72" spans="1:7">
      <c r="A72" s="372" t="s">
        <v>593</v>
      </c>
      <c r="B72" t="s">
        <v>840</v>
      </c>
      <c r="C72" s="372">
        <v>32</v>
      </c>
      <c r="D72" s="372">
        <v>39</v>
      </c>
      <c r="E72" s="372">
        <f t="shared" si="1"/>
        <v>71</v>
      </c>
      <c r="F72" s="372" t="s">
        <v>586</v>
      </c>
      <c r="G72" s="447" t="s">
        <v>587</v>
      </c>
    </row>
    <row r="73" spans="1:7">
      <c r="A73" s="372" t="s">
        <v>841</v>
      </c>
      <c r="B73" t="s">
        <v>842</v>
      </c>
      <c r="C73" s="372">
        <v>16</v>
      </c>
      <c r="D73" s="372">
        <v>36</v>
      </c>
      <c r="E73" s="372">
        <f t="shared" si="1"/>
        <v>52</v>
      </c>
      <c r="F73" s="372" t="s">
        <v>586</v>
      </c>
      <c r="G73" s="447" t="s">
        <v>587</v>
      </c>
    </row>
    <row r="74" spans="1:7">
      <c r="A74" s="372" t="s">
        <v>843</v>
      </c>
      <c r="B74" t="s">
        <v>844</v>
      </c>
      <c r="C74" s="372">
        <v>7</v>
      </c>
      <c r="D74" s="372">
        <v>26</v>
      </c>
      <c r="E74" s="372">
        <f t="shared" si="1"/>
        <v>33</v>
      </c>
      <c r="F74" s="372" t="s">
        <v>586</v>
      </c>
      <c r="G74" s="447" t="s">
        <v>587</v>
      </c>
    </row>
    <row r="75" spans="1:7">
      <c r="A75" s="372" t="s">
        <v>845</v>
      </c>
      <c r="B75" t="s">
        <v>846</v>
      </c>
      <c r="C75" s="372">
        <v>3</v>
      </c>
      <c r="D75" s="372">
        <v>3</v>
      </c>
      <c r="E75" s="372">
        <f t="shared" si="1"/>
        <v>6</v>
      </c>
      <c r="F75" s="372" t="s">
        <v>586</v>
      </c>
      <c r="G75" s="447" t="s">
        <v>587</v>
      </c>
    </row>
    <row r="76" spans="1:7">
      <c r="A76" s="372" t="s">
        <v>847</v>
      </c>
      <c r="B76" t="s">
        <v>848</v>
      </c>
      <c r="C76" s="372">
        <v>3</v>
      </c>
      <c r="D76" s="372">
        <v>1</v>
      </c>
      <c r="E76" s="372">
        <f t="shared" si="1"/>
        <v>4</v>
      </c>
      <c r="F76" s="372" t="s">
        <v>586</v>
      </c>
      <c r="G76" s="447" t="s">
        <v>587</v>
      </c>
    </row>
    <row r="77" spans="1:7">
      <c r="A77" s="372" t="s">
        <v>849</v>
      </c>
      <c r="B77" t="s">
        <v>850</v>
      </c>
      <c r="C77" s="372">
        <v>1</v>
      </c>
      <c r="D77" s="372">
        <v>7</v>
      </c>
      <c r="E77" s="372">
        <f t="shared" si="1"/>
        <v>8</v>
      </c>
      <c r="F77" s="372" t="s">
        <v>586</v>
      </c>
      <c r="G77" s="447" t="s">
        <v>587</v>
      </c>
    </row>
    <row r="78" spans="1:7">
      <c r="A78" s="372" t="s">
        <v>851</v>
      </c>
      <c r="B78" t="s">
        <v>840</v>
      </c>
      <c r="C78" s="372">
        <v>1</v>
      </c>
      <c r="E78" s="372">
        <f t="shared" si="1"/>
        <v>1</v>
      </c>
      <c r="F78" s="372" t="s">
        <v>586</v>
      </c>
      <c r="G78" s="447" t="s">
        <v>587</v>
      </c>
    </row>
    <row r="79" spans="1:7">
      <c r="A79" s="372" t="s">
        <v>852</v>
      </c>
      <c r="B79" t="s">
        <v>853</v>
      </c>
      <c r="C79" s="372">
        <v>1</v>
      </c>
      <c r="D79" s="372">
        <v>5</v>
      </c>
      <c r="E79" s="372">
        <f t="shared" si="1"/>
        <v>6</v>
      </c>
      <c r="F79" s="372" t="s">
        <v>586</v>
      </c>
      <c r="G79" s="447" t="s">
        <v>587</v>
      </c>
    </row>
    <row r="80" spans="1:7">
      <c r="A80" s="372" t="s">
        <v>854</v>
      </c>
      <c r="B80" t="s">
        <v>855</v>
      </c>
      <c r="C80" s="372">
        <v>1</v>
      </c>
      <c r="D80" s="372">
        <v>10</v>
      </c>
      <c r="E80" s="372">
        <f t="shared" si="1"/>
        <v>11</v>
      </c>
      <c r="F80" s="372" t="s">
        <v>586</v>
      </c>
      <c r="G80" s="447" t="s">
        <v>587</v>
      </c>
    </row>
    <row r="81" spans="1:7">
      <c r="A81" s="372" t="s">
        <v>856</v>
      </c>
      <c r="B81" t="s">
        <v>857</v>
      </c>
      <c r="C81" s="372">
        <v>1</v>
      </c>
      <c r="E81" s="372">
        <f t="shared" si="1"/>
        <v>1</v>
      </c>
      <c r="F81" s="372" t="s">
        <v>586</v>
      </c>
      <c r="G81" s="447" t="s">
        <v>587</v>
      </c>
    </row>
    <row r="82" spans="1:7">
      <c r="A82" s="372" t="s">
        <v>858</v>
      </c>
      <c r="B82" t="s">
        <v>859</v>
      </c>
      <c r="D82" s="372">
        <v>1</v>
      </c>
      <c r="E82" s="372">
        <f t="shared" si="1"/>
        <v>1</v>
      </c>
      <c r="F82" s="372" t="s">
        <v>586</v>
      </c>
      <c r="G82" s="447" t="s">
        <v>587</v>
      </c>
    </row>
    <row r="83" spans="1:7">
      <c r="A83" s="372" t="s">
        <v>602</v>
      </c>
      <c r="B83" t="s">
        <v>860</v>
      </c>
      <c r="C83" s="372">
        <v>9</v>
      </c>
      <c r="D83" s="372">
        <v>23</v>
      </c>
      <c r="E83" s="372">
        <f t="shared" si="1"/>
        <v>32</v>
      </c>
      <c r="F83" s="372" t="s">
        <v>586</v>
      </c>
      <c r="G83" s="447" t="s">
        <v>598</v>
      </c>
    </row>
    <row r="84" spans="1:7">
      <c r="A84" s="372" t="s">
        <v>616</v>
      </c>
      <c r="B84" t="s">
        <v>861</v>
      </c>
      <c r="C84" s="372">
        <v>9</v>
      </c>
      <c r="D84" s="372">
        <v>9</v>
      </c>
      <c r="E84" s="372">
        <f t="shared" si="1"/>
        <v>18</v>
      </c>
      <c r="F84" s="372" t="s">
        <v>586</v>
      </c>
      <c r="G84" s="447" t="s">
        <v>598</v>
      </c>
    </row>
    <row r="85" spans="1:7">
      <c r="A85" s="372" t="s">
        <v>600</v>
      </c>
      <c r="B85" t="s">
        <v>862</v>
      </c>
      <c r="C85" s="372">
        <v>5</v>
      </c>
      <c r="D85" s="372">
        <v>10</v>
      </c>
      <c r="E85" s="372">
        <f t="shared" si="1"/>
        <v>15</v>
      </c>
      <c r="F85" s="372" t="s">
        <v>586</v>
      </c>
      <c r="G85" s="447" t="s">
        <v>598</v>
      </c>
    </row>
    <row r="86" spans="1:7">
      <c r="A86" s="372" t="s">
        <v>604</v>
      </c>
      <c r="B86" t="s">
        <v>863</v>
      </c>
      <c r="C86" s="372">
        <v>4</v>
      </c>
      <c r="D86" s="372">
        <v>2</v>
      </c>
      <c r="E86" s="372">
        <f t="shared" si="1"/>
        <v>6</v>
      </c>
      <c r="F86" s="372" t="s">
        <v>586</v>
      </c>
      <c r="G86" s="447" t="s">
        <v>598</v>
      </c>
    </row>
    <row r="87" spans="1:7">
      <c r="A87" s="372" t="s">
        <v>864</v>
      </c>
      <c r="B87" t="s">
        <v>865</v>
      </c>
      <c r="C87" s="372">
        <v>4</v>
      </c>
      <c r="D87" s="372">
        <v>9</v>
      </c>
      <c r="E87" s="372">
        <f t="shared" si="1"/>
        <v>13</v>
      </c>
      <c r="F87" s="372" t="s">
        <v>586</v>
      </c>
      <c r="G87" s="447" t="s">
        <v>598</v>
      </c>
    </row>
    <row r="88" spans="1:7">
      <c r="A88" s="372" t="s">
        <v>866</v>
      </c>
      <c r="B88" t="s">
        <v>867</v>
      </c>
      <c r="C88" s="372">
        <v>2</v>
      </c>
      <c r="D88" s="372">
        <v>1</v>
      </c>
      <c r="E88" s="372">
        <f t="shared" si="1"/>
        <v>3</v>
      </c>
      <c r="F88" s="372" t="s">
        <v>586</v>
      </c>
      <c r="G88" s="447" t="s">
        <v>598</v>
      </c>
    </row>
    <row r="89" spans="1:7">
      <c r="A89" s="372" t="s">
        <v>868</v>
      </c>
      <c r="B89" t="s">
        <v>869</v>
      </c>
      <c r="C89" s="372">
        <v>2</v>
      </c>
      <c r="D89" s="372">
        <v>3</v>
      </c>
      <c r="E89" s="372">
        <f t="shared" si="1"/>
        <v>5</v>
      </c>
      <c r="F89" s="372" t="s">
        <v>586</v>
      </c>
      <c r="G89" s="447" t="s">
        <v>598</v>
      </c>
    </row>
    <row r="90" spans="1:7">
      <c r="A90" s="372" t="s">
        <v>603</v>
      </c>
      <c r="B90" t="s">
        <v>870</v>
      </c>
      <c r="C90" s="372">
        <v>1</v>
      </c>
      <c r="D90" s="372">
        <v>2</v>
      </c>
      <c r="E90" s="372">
        <f t="shared" si="1"/>
        <v>3</v>
      </c>
      <c r="F90" s="372" t="s">
        <v>586</v>
      </c>
      <c r="G90" s="447" t="s">
        <v>598</v>
      </c>
    </row>
    <row r="91" spans="1:7">
      <c r="A91" s="372" t="s">
        <v>871</v>
      </c>
      <c r="B91" t="s">
        <v>872</v>
      </c>
      <c r="C91" s="372">
        <v>1</v>
      </c>
      <c r="E91" s="372">
        <f t="shared" si="1"/>
        <v>1</v>
      </c>
      <c r="F91" s="372" t="s">
        <v>586</v>
      </c>
      <c r="G91" s="447" t="s">
        <v>598</v>
      </c>
    </row>
    <row r="92" spans="1:7">
      <c r="A92" s="372" t="s">
        <v>873</v>
      </c>
      <c r="B92" t="s">
        <v>874</v>
      </c>
      <c r="C92" s="372">
        <v>1</v>
      </c>
      <c r="E92" s="372">
        <f t="shared" si="1"/>
        <v>1</v>
      </c>
      <c r="F92" s="372" t="s">
        <v>586</v>
      </c>
      <c r="G92" s="447" t="s">
        <v>598</v>
      </c>
    </row>
    <row r="93" spans="1:7">
      <c r="A93" s="372" t="s">
        <v>875</v>
      </c>
      <c r="B93" t="s">
        <v>876</v>
      </c>
      <c r="C93" s="372">
        <v>1</v>
      </c>
      <c r="D93" s="372">
        <v>5</v>
      </c>
      <c r="E93" s="372">
        <f t="shared" si="1"/>
        <v>6</v>
      </c>
      <c r="F93" s="372" t="s">
        <v>586</v>
      </c>
      <c r="G93" s="447" t="s">
        <v>598</v>
      </c>
    </row>
    <row r="94" spans="1:7">
      <c r="A94" s="372" t="s">
        <v>877</v>
      </c>
      <c r="B94" t="s">
        <v>878</v>
      </c>
      <c r="C94" s="372">
        <v>1</v>
      </c>
      <c r="E94" s="372">
        <f t="shared" si="1"/>
        <v>1</v>
      </c>
      <c r="F94" s="372" t="s">
        <v>586</v>
      </c>
      <c r="G94" s="447" t="s">
        <v>598</v>
      </c>
    </row>
    <row r="95" spans="1:7">
      <c r="A95" s="372" t="s">
        <v>879</v>
      </c>
      <c r="B95" t="s">
        <v>880</v>
      </c>
      <c r="C95" s="372">
        <v>1</v>
      </c>
      <c r="D95" s="372">
        <v>1</v>
      </c>
      <c r="E95" s="372">
        <f t="shared" si="1"/>
        <v>2</v>
      </c>
      <c r="F95" s="372" t="s">
        <v>586</v>
      </c>
      <c r="G95" s="447" t="s">
        <v>598</v>
      </c>
    </row>
    <row r="96" spans="1:7">
      <c r="A96" s="372" t="s">
        <v>881</v>
      </c>
      <c r="B96" t="s">
        <v>882</v>
      </c>
      <c r="C96" s="372">
        <v>1</v>
      </c>
      <c r="D96" s="372">
        <v>3</v>
      </c>
      <c r="E96" s="372">
        <f t="shared" si="1"/>
        <v>4</v>
      </c>
      <c r="F96" s="372" t="s">
        <v>586</v>
      </c>
      <c r="G96" s="447" t="s">
        <v>598</v>
      </c>
    </row>
    <row r="97" spans="1:7">
      <c r="A97" s="372" t="s">
        <v>883</v>
      </c>
      <c r="B97" t="s">
        <v>884</v>
      </c>
      <c r="C97" s="372">
        <v>1</v>
      </c>
      <c r="D97" s="372">
        <v>1</v>
      </c>
      <c r="E97" s="372">
        <f t="shared" si="1"/>
        <v>2</v>
      </c>
      <c r="F97" s="372" t="s">
        <v>586</v>
      </c>
      <c r="G97" s="447" t="s">
        <v>598</v>
      </c>
    </row>
    <row r="98" spans="1:7">
      <c r="A98" s="372" t="s">
        <v>620</v>
      </c>
      <c r="B98" t="s">
        <v>869</v>
      </c>
      <c r="C98" s="372">
        <v>1</v>
      </c>
      <c r="D98" s="372">
        <v>2</v>
      </c>
      <c r="E98" s="372">
        <f t="shared" si="1"/>
        <v>3</v>
      </c>
      <c r="F98" s="372" t="s">
        <v>586</v>
      </c>
      <c r="G98" s="447" t="s">
        <v>598</v>
      </c>
    </row>
    <row r="99" spans="1:7">
      <c r="A99" s="372" t="s">
        <v>605</v>
      </c>
      <c r="B99" t="s">
        <v>885</v>
      </c>
      <c r="D99" s="372">
        <v>2</v>
      </c>
      <c r="E99" s="372">
        <f t="shared" si="1"/>
        <v>2</v>
      </c>
      <c r="F99" s="372" t="s">
        <v>586</v>
      </c>
      <c r="G99" s="447" t="s">
        <v>598</v>
      </c>
    </row>
    <row r="100" spans="1:7">
      <c r="A100" s="372" t="s">
        <v>601</v>
      </c>
      <c r="B100" t="s">
        <v>886</v>
      </c>
      <c r="D100" s="372">
        <v>2</v>
      </c>
      <c r="E100" s="372">
        <f t="shared" si="1"/>
        <v>2</v>
      </c>
      <c r="F100" s="372" t="s">
        <v>586</v>
      </c>
      <c r="G100" s="447" t="s">
        <v>598</v>
      </c>
    </row>
    <row r="101" spans="1:7">
      <c r="A101" s="372" t="s">
        <v>887</v>
      </c>
      <c r="B101" t="s">
        <v>888</v>
      </c>
      <c r="D101" s="372">
        <v>1</v>
      </c>
      <c r="E101" s="372">
        <f t="shared" si="1"/>
        <v>1</v>
      </c>
      <c r="F101" s="372" t="s">
        <v>586</v>
      </c>
      <c r="G101" s="447" t="s">
        <v>598</v>
      </c>
    </row>
    <row r="102" spans="1:7">
      <c r="A102" s="372" t="s">
        <v>889</v>
      </c>
      <c r="B102" t="s">
        <v>890</v>
      </c>
      <c r="D102" s="372">
        <v>1</v>
      </c>
      <c r="E102" s="372">
        <f t="shared" si="1"/>
        <v>1</v>
      </c>
      <c r="F102" s="372" t="s">
        <v>586</v>
      </c>
      <c r="G102" s="447" t="s">
        <v>598</v>
      </c>
    </row>
    <row r="103" spans="1:7">
      <c r="A103" s="372" t="s">
        <v>891</v>
      </c>
      <c r="B103" t="s">
        <v>892</v>
      </c>
      <c r="D103" s="372">
        <v>2</v>
      </c>
      <c r="E103" s="372">
        <f t="shared" si="1"/>
        <v>2</v>
      </c>
      <c r="F103" s="372" t="s">
        <v>586</v>
      </c>
      <c r="G103" s="447" t="s">
        <v>598</v>
      </c>
    </row>
    <row r="104" spans="1:7">
      <c r="A104" s="372" t="s">
        <v>893</v>
      </c>
      <c r="B104" t="s">
        <v>894</v>
      </c>
      <c r="D104" s="372">
        <v>1</v>
      </c>
      <c r="E104" s="372">
        <f t="shared" si="1"/>
        <v>1</v>
      </c>
      <c r="F104" s="372" t="s">
        <v>586</v>
      </c>
      <c r="G104" s="447" t="s">
        <v>598</v>
      </c>
    </row>
    <row r="105" spans="1:7">
      <c r="A105" s="372" t="s">
        <v>895</v>
      </c>
      <c r="B105" t="s">
        <v>896</v>
      </c>
      <c r="D105" s="372">
        <v>1</v>
      </c>
      <c r="E105" s="372">
        <f t="shared" si="1"/>
        <v>1</v>
      </c>
      <c r="F105" s="372" t="s">
        <v>586</v>
      </c>
      <c r="G105" s="447" t="s">
        <v>598</v>
      </c>
    </row>
    <row r="106" spans="1:7">
      <c r="A106" s="372" t="s">
        <v>897</v>
      </c>
      <c r="B106" t="s">
        <v>348</v>
      </c>
      <c r="D106" s="372">
        <v>5</v>
      </c>
      <c r="E106" s="372">
        <f t="shared" si="1"/>
        <v>5</v>
      </c>
      <c r="F106" s="372" t="s">
        <v>586</v>
      </c>
      <c r="G106" s="447" t="s">
        <v>598</v>
      </c>
    </row>
    <row r="107" spans="1:7">
      <c r="A107" s="372" t="s">
        <v>898</v>
      </c>
      <c r="B107" t="s">
        <v>899</v>
      </c>
      <c r="D107" s="372">
        <v>1</v>
      </c>
      <c r="E107" s="372">
        <f t="shared" si="1"/>
        <v>1</v>
      </c>
      <c r="F107" s="372" t="s">
        <v>586</v>
      </c>
      <c r="G107" s="447" t="s">
        <v>598</v>
      </c>
    </row>
    <row r="108" spans="1:7">
      <c r="A108" s="372" t="s">
        <v>634</v>
      </c>
      <c r="B108" t="s">
        <v>900</v>
      </c>
      <c r="C108" s="372">
        <v>386</v>
      </c>
      <c r="D108" s="372">
        <v>229</v>
      </c>
      <c r="E108" s="372">
        <f t="shared" si="1"/>
        <v>615</v>
      </c>
      <c r="F108" s="372" t="s">
        <v>586</v>
      </c>
      <c r="G108" s="447" t="s">
        <v>631</v>
      </c>
    </row>
    <row r="109" spans="1:7">
      <c r="A109" s="372" t="s">
        <v>656</v>
      </c>
      <c r="B109" t="s">
        <v>901</v>
      </c>
      <c r="C109" s="372">
        <v>17</v>
      </c>
      <c r="D109" s="372">
        <v>7</v>
      </c>
      <c r="E109" s="372">
        <f t="shared" si="1"/>
        <v>24</v>
      </c>
      <c r="F109" s="372" t="s">
        <v>586</v>
      </c>
      <c r="G109" s="447" t="s">
        <v>631</v>
      </c>
    </row>
    <row r="110" spans="1:7">
      <c r="A110" s="372" t="s">
        <v>902</v>
      </c>
      <c r="B110" t="s">
        <v>903</v>
      </c>
      <c r="C110" s="372">
        <v>14</v>
      </c>
      <c r="D110" s="372">
        <v>6</v>
      </c>
      <c r="E110" s="372">
        <f t="shared" si="1"/>
        <v>20</v>
      </c>
      <c r="F110" s="372" t="s">
        <v>586</v>
      </c>
      <c r="G110" s="447" t="s">
        <v>631</v>
      </c>
    </row>
    <row r="111" spans="1:7">
      <c r="A111" s="372" t="s">
        <v>904</v>
      </c>
      <c r="B111" t="s">
        <v>905</v>
      </c>
      <c r="C111" s="372">
        <v>11</v>
      </c>
      <c r="D111" s="372">
        <v>4</v>
      </c>
      <c r="E111" s="372">
        <f t="shared" si="1"/>
        <v>15</v>
      </c>
      <c r="F111" s="372" t="s">
        <v>586</v>
      </c>
      <c r="G111" s="447" t="s">
        <v>631</v>
      </c>
    </row>
    <row r="112" spans="1:7">
      <c r="A112" s="372" t="s">
        <v>645</v>
      </c>
      <c r="B112" t="s">
        <v>906</v>
      </c>
      <c r="C112" s="372">
        <v>9</v>
      </c>
      <c r="D112" s="372">
        <v>6</v>
      </c>
      <c r="E112" s="372">
        <f t="shared" si="1"/>
        <v>15</v>
      </c>
      <c r="F112" s="372" t="s">
        <v>586</v>
      </c>
      <c r="G112" s="447" t="s">
        <v>631</v>
      </c>
    </row>
    <row r="113" spans="1:7">
      <c r="A113" s="372" t="s">
        <v>636</v>
      </c>
      <c r="B113" t="s">
        <v>903</v>
      </c>
      <c r="C113" s="372">
        <v>5</v>
      </c>
      <c r="D113" s="372">
        <v>1</v>
      </c>
      <c r="E113" s="372">
        <f t="shared" si="1"/>
        <v>6</v>
      </c>
      <c r="F113" s="372" t="s">
        <v>586</v>
      </c>
      <c r="G113" s="447" t="s">
        <v>631</v>
      </c>
    </row>
    <row r="114" spans="1:7">
      <c r="A114" s="372" t="s">
        <v>907</v>
      </c>
      <c r="B114" t="s">
        <v>908</v>
      </c>
      <c r="C114" s="372">
        <v>2</v>
      </c>
      <c r="D114" s="372">
        <v>10</v>
      </c>
      <c r="E114" s="372">
        <f t="shared" si="1"/>
        <v>12</v>
      </c>
      <c r="F114" s="372" t="s">
        <v>586</v>
      </c>
      <c r="G114" s="447" t="s">
        <v>631</v>
      </c>
    </row>
    <row r="115" spans="1:7">
      <c r="A115" s="372" t="s">
        <v>660</v>
      </c>
      <c r="B115" t="s">
        <v>901</v>
      </c>
      <c r="C115" s="372">
        <v>2</v>
      </c>
      <c r="D115" s="372">
        <v>5</v>
      </c>
      <c r="E115" s="372">
        <f t="shared" si="1"/>
        <v>7</v>
      </c>
      <c r="F115" s="372" t="s">
        <v>586</v>
      </c>
      <c r="G115" s="447" t="s">
        <v>631</v>
      </c>
    </row>
    <row r="116" spans="1:7">
      <c r="A116" s="372" t="s">
        <v>640</v>
      </c>
      <c r="B116" t="s">
        <v>903</v>
      </c>
      <c r="C116" s="372">
        <v>2</v>
      </c>
      <c r="D116" s="372">
        <v>1</v>
      </c>
      <c r="E116" s="372">
        <f t="shared" si="1"/>
        <v>3</v>
      </c>
      <c r="F116" s="372" t="s">
        <v>586</v>
      </c>
      <c r="G116" s="447" t="s">
        <v>631</v>
      </c>
    </row>
    <row r="117" spans="1:7">
      <c r="A117" s="372" t="s">
        <v>909</v>
      </c>
      <c r="B117" t="s">
        <v>910</v>
      </c>
      <c r="C117" s="372">
        <v>1</v>
      </c>
      <c r="D117" s="372">
        <v>4</v>
      </c>
      <c r="E117" s="372">
        <f t="shared" si="1"/>
        <v>5</v>
      </c>
      <c r="F117" s="372" t="s">
        <v>586</v>
      </c>
      <c r="G117" s="447" t="s">
        <v>631</v>
      </c>
    </row>
    <row r="118" spans="1:7">
      <c r="A118" s="372" t="s">
        <v>911</v>
      </c>
      <c r="B118" t="s">
        <v>912</v>
      </c>
      <c r="C118" s="372">
        <v>1</v>
      </c>
      <c r="E118" s="372">
        <f t="shared" si="1"/>
        <v>1</v>
      </c>
      <c r="F118" s="372" t="s">
        <v>586</v>
      </c>
      <c r="G118" s="447" t="s">
        <v>631</v>
      </c>
    </row>
    <row r="119" spans="1:7">
      <c r="A119" s="372" t="s">
        <v>913</v>
      </c>
      <c r="B119" t="s">
        <v>914</v>
      </c>
      <c r="C119" s="372">
        <v>1</v>
      </c>
      <c r="D119" s="372">
        <v>4</v>
      </c>
      <c r="E119" s="372">
        <f t="shared" si="1"/>
        <v>5</v>
      </c>
      <c r="F119" s="372" t="s">
        <v>586</v>
      </c>
      <c r="G119" s="447" t="s">
        <v>631</v>
      </c>
    </row>
    <row r="120" spans="1:7">
      <c r="A120" s="372" t="s">
        <v>915</v>
      </c>
      <c r="B120" t="s">
        <v>916</v>
      </c>
      <c r="C120" s="372">
        <v>1</v>
      </c>
      <c r="E120" s="372">
        <f t="shared" si="1"/>
        <v>1</v>
      </c>
      <c r="F120" s="372" t="s">
        <v>586</v>
      </c>
      <c r="G120" s="447" t="s">
        <v>631</v>
      </c>
    </row>
    <row r="121" spans="1:7">
      <c r="A121" s="372" t="s">
        <v>643</v>
      </c>
      <c r="B121" t="s">
        <v>906</v>
      </c>
      <c r="C121" s="372">
        <v>1</v>
      </c>
      <c r="E121" s="372">
        <f t="shared" si="1"/>
        <v>1</v>
      </c>
      <c r="F121" s="372" t="s">
        <v>586</v>
      </c>
      <c r="G121" s="447" t="s">
        <v>631</v>
      </c>
    </row>
    <row r="122" spans="1:7">
      <c r="A122" s="372" t="s">
        <v>662</v>
      </c>
      <c r="B122" t="s">
        <v>901</v>
      </c>
      <c r="C122" s="372">
        <v>1</v>
      </c>
      <c r="E122" s="372">
        <f t="shared" si="1"/>
        <v>1</v>
      </c>
      <c r="F122" s="372" t="s">
        <v>586</v>
      </c>
      <c r="G122" s="447" t="s">
        <v>631</v>
      </c>
    </row>
    <row r="123" spans="1:7">
      <c r="A123" s="372" t="s">
        <v>917</v>
      </c>
      <c r="B123" t="s">
        <v>918</v>
      </c>
      <c r="D123" s="372">
        <v>1</v>
      </c>
      <c r="E123" s="372">
        <f t="shared" si="1"/>
        <v>1</v>
      </c>
      <c r="F123" s="372" t="s">
        <v>586</v>
      </c>
      <c r="G123" s="447" t="s">
        <v>631</v>
      </c>
    </row>
    <row r="124" spans="1:7">
      <c r="A124" s="372" t="s">
        <v>919</v>
      </c>
      <c r="B124" t="s">
        <v>920</v>
      </c>
      <c r="D124" s="372">
        <v>1</v>
      </c>
      <c r="E124" s="372">
        <f t="shared" si="1"/>
        <v>1</v>
      </c>
      <c r="F124" s="372" t="s">
        <v>586</v>
      </c>
      <c r="G124" s="447" t="s">
        <v>631</v>
      </c>
    </row>
    <row r="125" spans="1:7">
      <c r="A125" s="372" t="s">
        <v>921</v>
      </c>
      <c r="B125" t="s">
        <v>903</v>
      </c>
      <c r="D125" s="372">
        <v>1</v>
      </c>
      <c r="E125" s="372">
        <f t="shared" si="1"/>
        <v>1</v>
      </c>
      <c r="F125" s="372" t="s">
        <v>586</v>
      </c>
      <c r="G125" s="447" t="s">
        <v>631</v>
      </c>
    </row>
    <row r="126" spans="1:7">
      <c r="A126" s="372" t="s">
        <v>666</v>
      </c>
      <c r="B126" t="s">
        <v>922</v>
      </c>
      <c r="D126" s="372">
        <v>3</v>
      </c>
      <c r="E126" s="372">
        <f t="shared" si="1"/>
        <v>3</v>
      </c>
      <c r="F126" s="372" t="s">
        <v>586</v>
      </c>
      <c r="G126" s="447" t="s">
        <v>631</v>
      </c>
    </row>
    <row r="127" spans="1:7">
      <c r="A127" s="372" t="s">
        <v>923</v>
      </c>
      <c r="B127" t="s">
        <v>924</v>
      </c>
      <c r="D127" s="372">
        <v>2</v>
      </c>
      <c r="E127" s="372">
        <f t="shared" si="1"/>
        <v>2</v>
      </c>
      <c r="F127" s="372" t="s">
        <v>586</v>
      </c>
      <c r="G127" s="447" t="s">
        <v>672</v>
      </c>
    </row>
    <row r="128" spans="1:7">
      <c r="A128" s="372" t="s">
        <v>678</v>
      </c>
      <c r="B128" t="s">
        <v>925</v>
      </c>
      <c r="C128" s="372">
        <v>94</v>
      </c>
      <c r="D128" s="372">
        <v>105</v>
      </c>
      <c r="E128" s="372">
        <f t="shared" si="1"/>
        <v>199</v>
      </c>
      <c r="F128" s="372" t="s">
        <v>673</v>
      </c>
      <c r="G128" s="447" t="s">
        <v>674</v>
      </c>
    </row>
    <row r="129" spans="1:7">
      <c r="A129" s="372" t="s">
        <v>679</v>
      </c>
      <c r="B129" t="s">
        <v>926</v>
      </c>
      <c r="C129" s="372">
        <v>20</v>
      </c>
      <c r="D129" s="372">
        <v>17</v>
      </c>
      <c r="E129" s="372">
        <f t="shared" si="1"/>
        <v>37</v>
      </c>
      <c r="F129" s="372" t="s">
        <v>673</v>
      </c>
      <c r="G129" s="447" t="s">
        <v>1419</v>
      </c>
    </row>
    <row r="130" spans="1:7">
      <c r="A130" s="372" t="s">
        <v>927</v>
      </c>
      <c r="B130" t="s">
        <v>928</v>
      </c>
      <c r="C130" s="372">
        <v>19</v>
      </c>
      <c r="D130" s="372">
        <v>23</v>
      </c>
      <c r="E130" s="372">
        <f t="shared" si="1"/>
        <v>42</v>
      </c>
      <c r="F130" s="372" t="s">
        <v>673</v>
      </c>
      <c r="G130" s="447" t="s">
        <v>674</v>
      </c>
    </row>
    <row r="131" spans="1:7">
      <c r="A131" s="372" t="s">
        <v>676</v>
      </c>
      <c r="B131" t="s">
        <v>929</v>
      </c>
      <c r="C131" s="372">
        <v>14</v>
      </c>
      <c r="D131" s="372">
        <v>50</v>
      </c>
      <c r="E131" s="372">
        <f t="shared" ref="E131:E161" si="2">C131+D131</f>
        <v>64</v>
      </c>
      <c r="F131" s="372" t="s">
        <v>673</v>
      </c>
      <c r="G131" s="447" t="s">
        <v>674</v>
      </c>
    </row>
    <row r="132" spans="1:7">
      <c r="A132" s="372" t="s">
        <v>930</v>
      </c>
      <c r="B132" t="s">
        <v>931</v>
      </c>
      <c r="C132" s="372">
        <v>10</v>
      </c>
      <c r="D132" s="372">
        <v>13</v>
      </c>
      <c r="E132" s="372">
        <f t="shared" si="2"/>
        <v>23</v>
      </c>
      <c r="F132" s="372" t="s">
        <v>673</v>
      </c>
      <c r="G132" s="447" t="s">
        <v>674</v>
      </c>
    </row>
    <row r="133" spans="1:7">
      <c r="A133" s="372" t="s">
        <v>677</v>
      </c>
      <c r="B133" t="s">
        <v>932</v>
      </c>
      <c r="C133" s="372">
        <v>9</v>
      </c>
      <c r="D133" s="372">
        <v>10</v>
      </c>
      <c r="E133" s="372">
        <f t="shared" si="2"/>
        <v>19</v>
      </c>
      <c r="F133" s="372" t="s">
        <v>673</v>
      </c>
      <c r="G133" s="447" t="s">
        <v>674</v>
      </c>
    </row>
    <row r="134" spans="1:7">
      <c r="A134" s="372" t="s">
        <v>933</v>
      </c>
      <c r="B134" t="s">
        <v>934</v>
      </c>
      <c r="C134" s="372">
        <v>4</v>
      </c>
      <c r="D134" s="372">
        <v>1</v>
      </c>
      <c r="E134" s="372">
        <f t="shared" si="2"/>
        <v>5</v>
      </c>
      <c r="F134" s="372" t="s">
        <v>673</v>
      </c>
      <c r="G134" s="447" t="s">
        <v>674</v>
      </c>
    </row>
    <row r="135" spans="1:7">
      <c r="A135" s="372" t="s">
        <v>935</v>
      </c>
      <c r="B135" t="s">
        <v>936</v>
      </c>
      <c r="C135" s="372">
        <v>1</v>
      </c>
      <c r="E135" s="372">
        <f t="shared" si="2"/>
        <v>1</v>
      </c>
      <c r="F135" s="372" t="s">
        <v>673</v>
      </c>
      <c r="G135" s="447" t="s">
        <v>674</v>
      </c>
    </row>
    <row r="136" spans="1:7">
      <c r="A136" s="372" t="s">
        <v>680</v>
      </c>
      <c r="B136" t="s">
        <v>937</v>
      </c>
      <c r="C136" s="372">
        <v>1</v>
      </c>
      <c r="D136" s="372">
        <v>7</v>
      </c>
      <c r="E136" s="372">
        <f t="shared" si="2"/>
        <v>8</v>
      </c>
      <c r="F136" s="372" t="s">
        <v>673</v>
      </c>
      <c r="G136" s="447" t="s">
        <v>674</v>
      </c>
    </row>
    <row r="137" spans="1:7">
      <c r="A137" s="372" t="s">
        <v>938</v>
      </c>
      <c r="B137" t="s">
        <v>939</v>
      </c>
      <c r="D137" s="372">
        <v>2</v>
      </c>
      <c r="E137" s="372">
        <f t="shared" si="2"/>
        <v>2</v>
      </c>
      <c r="F137" s="372" t="s">
        <v>673</v>
      </c>
      <c r="G137" s="447" t="s">
        <v>674</v>
      </c>
    </row>
    <row r="138" spans="1:7">
      <c r="A138" s="372" t="s">
        <v>685</v>
      </c>
      <c r="B138" t="s">
        <v>940</v>
      </c>
      <c r="C138" s="372">
        <v>55</v>
      </c>
      <c r="D138" s="372">
        <v>28</v>
      </c>
      <c r="E138" s="372">
        <f t="shared" si="2"/>
        <v>83</v>
      </c>
      <c r="F138" s="372" t="s">
        <v>673</v>
      </c>
      <c r="G138" s="447" t="s">
        <v>681</v>
      </c>
    </row>
    <row r="139" spans="1:7">
      <c r="A139" s="372" t="s">
        <v>941</v>
      </c>
      <c r="B139" t="s">
        <v>942</v>
      </c>
      <c r="C139" s="372">
        <v>43</v>
      </c>
      <c r="D139" s="372">
        <v>103</v>
      </c>
      <c r="E139" s="372">
        <f t="shared" si="2"/>
        <v>146</v>
      </c>
      <c r="F139" s="372" t="s">
        <v>673</v>
      </c>
      <c r="G139" s="447" t="s">
        <v>681</v>
      </c>
    </row>
    <row r="140" spans="1:7">
      <c r="A140" s="372" t="s">
        <v>943</v>
      </c>
      <c r="B140" t="s">
        <v>944</v>
      </c>
      <c r="C140" s="372">
        <v>39</v>
      </c>
      <c r="D140" s="372">
        <v>40</v>
      </c>
      <c r="E140" s="372">
        <f t="shared" si="2"/>
        <v>79</v>
      </c>
      <c r="F140" s="372" t="s">
        <v>673</v>
      </c>
      <c r="G140" s="447" t="s">
        <v>681</v>
      </c>
    </row>
    <row r="141" spans="1:7">
      <c r="A141" s="372" t="s">
        <v>945</v>
      </c>
      <c r="B141" t="s">
        <v>946</v>
      </c>
      <c r="C141" s="372">
        <v>19</v>
      </c>
      <c r="D141" s="372">
        <v>19</v>
      </c>
      <c r="E141" s="372">
        <f t="shared" si="2"/>
        <v>38</v>
      </c>
      <c r="F141" s="372" t="s">
        <v>673</v>
      </c>
      <c r="G141" s="447" t="s">
        <v>681</v>
      </c>
    </row>
    <row r="142" spans="1:7">
      <c r="A142" s="372" t="s">
        <v>947</v>
      </c>
      <c r="B142" t="s">
        <v>948</v>
      </c>
      <c r="C142" s="372">
        <v>19</v>
      </c>
      <c r="D142" s="372">
        <v>37</v>
      </c>
      <c r="E142" s="372">
        <f t="shared" si="2"/>
        <v>56</v>
      </c>
      <c r="F142" s="372" t="s">
        <v>673</v>
      </c>
      <c r="G142" s="447" t="s">
        <v>681</v>
      </c>
    </row>
    <row r="143" spans="1:7">
      <c r="A143" s="372" t="s">
        <v>949</v>
      </c>
      <c r="B143" t="s">
        <v>950</v>
      </c>
      <c r="C143" s="372">
        <v>14</v>
      </c>
      <c r="D143" s="372">
        <v>19</v>
      </c>
      <c r="E143" s="372">
        <f t="shared" si="2"/>
        <v>33</v>
      </c>
      <c r="F143" s="372" t="s">
        <v>673</v>
      </c>
      <c r="G143" s="447" t="s">
        <v>681</v>
      </c>
    </row>
    <row r="144" spans="1:7">
      <c r="A144" s="372" t="s">
        <v>951</v>
      </c>
      <c r="B144" t="s">
        <v>952</v>
      </c>
      <c r="C144" s="372">
        <v>8</v>
      </c>
      <c r="D144" s="372">
        <v>19</v>
      </c>
      <c r="E144" s="372">
        <f t="shared" si="2"/>
        <v>27</v>
      </c>
      <c r="F144" s="372" t="s">
        <v>673</v>
      </c>
      <c r="G144" s="447" t="s">
        <v>681</v>
      </c>
    </row>
    <row r="145" spans="1:7">
      <c r="A145" s="372" t="s">
        <v>953</v>
      </c>
      <c r="B145" t="s">
        <v>954</v>
      </c>
      <c r="C145" s="372">
        <v>6</v>
      </c>
      <c r="D145" s="372">
        <v>17</v>
      </c>
      <c r="E145" s="372">
        <f t="shared" si="2"/>
        <v>23</v>
      </c>
      <c r="F145" s="372" t="s">
        <v>673</v>
      </c>
      <c r="G145" s="447" t="s">
        <v>681</v>
      </c>
    </row>
    <row r="146" spans="1:7">
      <c r="A146" s="372" t="s">
        <v>955</v>
      </c>
      <c r="B146" t="s">
        <v>956</v>
      </c>
      <c r="C146" s="372">
        <v>5</v>
      </c>
      <c r="E146" s="372">
        <f t="shared" si="2"/>
        <v>5</v>
      </c>
      <c r="F146" s="372" t="s">
        <v>673</v>
      </c>
      <c r="G146" s="447" t="s">
        <v>681</v>
      </c>
    </row>
    <row r="147" spans="1:7">
      <c r="A147" s="372" t="s">
        <v>957</v>
      </c>
      <c r="B147" t="s">
        <v>958</v>
      </c>
      <c r="C147" s="372">
        <v>5</v>
      </c>
      <c r="D147" s="372">
        <v>22</v>
      </c>
      <c r="E147" s="372">
        <f t="shared" si="2"/>
        <v>27</v>
      </c>
      <c r="F147" s="372" t="s">
        <v>673</v>
      </c>
      <c r="G147" s="447" t="s">
        <v>681</v>
      </c>
    </row>
    <row r="148" spans="1:7">
      <c r="A148" s="372" t="s">
        <v>687</v>
      </c>
      <c r="B148" t="s">
        <v>959</v>
      </c>
      <c r="C148" s="372">
        <v>5</v>
      </c>
      <c r="D148" s="372">
        <v>12</v>
      </c>
      <c r="E148" s="372">
        <f t="shared" si="2"/>
        <v>17</v>
      </c>
      <c r="F148" s="372" t="s">
        <v>673</v>
      </c>
      <c r="G148" s="447" t="s">
        <v>681</v>
      </c>
    </row>
    <row r="149" spans="1:7">
      <c r="A149" s="372" t="s">
        <v>960</v>
      </c>
      <c r="B149" t="s">
        <v>961</v>
      </c>
      <c r="C149" s="372">
        <v>4</v>
      </c>
      <c r="D149" s="372">
        <v>24</v>
      </c>
      <c r="E149" s="372">
        <f t="shared" si="2"/>
        <v>28</v>
      </c>
      <c r="F149" s="372" t="s">
        <v>673</v>
      </c>
      <c r="G149" s="447" t="s">
        <v>681</v>
      </c>
    </row>
    <row r="150" spans="1:7">
      <c r="A150" s="372" t="s">
        <v>700</v>
      </c>
      <c r="B150" t="s">
        <v>956</v>
      </c>
      <c r="C150" s="372">
        <v>4</v>
      </c>
      <c r="D150" s="372">
        <v>2</v>
      </c>
      <c r="E150" s="372">
        <f t="shared" si="2"/>
        <v>6</v>
      </c>
      <c r="F150" s="372" t="s">
        <v>673</v>
      </c>
      <c r="G150" s="447" t="s">
        <v>681</v>
      </c>
    </row>
    <row r="151" spans="1:7">
      <c r="A151" s="372" t="s">
        <v>962</v>
      </c>
      <c r="B151" t="s">
        <v>963</v>
      </c>
      <c r="C151" s="372">
        <v>1</v>
      </c>
      <c r="D151" s="372">
        <v>10</v>
      </c>
      <c r="E151" s="372">
        <f t="shared" si="2"/>
        <v>11</v>
      </c>
      <c r="F151" s="372" t="s">
        <v>673</v>
      </c>
      <c r="G151" s="447" t="s">
        <v>681</v>
      </c>
    </row>
    <row r="152" spans="1:7">
      <c r="A152" s="372" t="s">
        <v>707</v>
      </c>
      <c r="B152" t="s">
        <v>964</v>
      </c>
      <c r="C152" s="372">
        <v>1</v>
      </c>
      <c r="D152" s="372">
        <v>1</v>
      </c>
      <c r="E152" s="372">
        <f t="shared" si="2"/>
        <v>2</v>
      </c>
      <c r="F152" s="372" t="s">
        <v>673</v>
      </c>
      <c r="G152" s="447" t="s">
        <v>681</v>
      </c>
    </row>
    <row r="153" spans="1:7">
      <c r="A153" s="372" t="s">
        <v>704</v>
      </c>
      <c r="B153" t="s">
        <v>956</v>
      </c>
      <c r="C153" s="372">
        <v>1</v>
      </c>
      <c r="E153" s="372">
        <f t="shared" si="2"/>
        <v>1</v>
      </c>
      <c r="F153" s="372" t="s">
        <v>673</v>
      </c>
      <c r="G153" s="447" t="s">
        <v>681</v>
      </c>
    </row>
    <row r="154" spans="1:7">
      <c r="A154" s="372" t="s">
        <v>702</v>
      </c>
      <c r="B154" t="s">
        <v>956</v>
      </c>
      <c r="C154" s="372">
        <v>1</v>
      </c>
      <c r="E154" s="372">
        <f t="shared" si="2"/>
        <v>1</v>
      </c>
      <c r="F154" s="372" t="s">
        <v>673</v>
      </c>
      <c r="G154" s="447" t="s">
        <v>681</v>
      </c>
    </row>
    <row r="155" spans="1:7">
      <c r="A155" s="372" t="s">
        <v>965</v>
      </c>
      <c r="B155" t="s">
        <v>966</v>
      </c>
      <c r="D155" s="372">
        <v>1</v>
      </c>
      <c r="E155" s="372">
        <f t="shared" si="2"/>
        <v>1</v>
      </c>
      <c r="F155" s="372" t="s">
        <v>673</v>
      </c>
      <c r="G155" s="447" t="s">
        <v>681</v>
      </c>
    </row>
    <row r="156" spans="1:7">
      <c r="A156" s="372" t="s">
        <v>967</v>
      </c>
      <c r="B156" t="s">
        <v>968</v>
      </c>
      <c r="D156" s="372">
        <v>1</v>
      </c>
      <c r="E156" s="372">
        <f t="shared" si="2"/>
        <v>1</v>
      </c>
      <c r="F156" s="372" t="s">
        <v>673</v>
      </c>
      <c r="G156" s="447" t="s">
        <v>681</v>
      </c>
    </row>
    <row r="157" spans="1:7">
      <c r="A157" s="372" t="s">
        <v>969</v>
      </c>
      <c r="B157" t="s">
        <v>970</v>
      </c>
      <c r="D157" s="372">
        <v>1</v>
      </c>
      <c r="E157" s="372">
        <f t="shared" si="2"/>
        <v>1</v>
      </c>
      <c r="F157" s="372" t="s">
        <v>673</v>
      </c>
      <c r="G157" s="447" t="s">
        <v>681</v>
      </c>
    </row>
    <row r="158" spans="1:7">
      <c r="A158" s="372" t="s">
        <v>971</v>
      </c>
      <c r="B158" t="s">
        <v>972</v>
      </c>
      <c r="D158" s="372">
        <v>3</v>
      </c>
      <c r="E158" s="372">
        <f t="shared" si="2"/>
        <v>3</v>
      </c>
      <c r="F158" s="372" t="s">
        <v>673</v>
      </c>
      <c r="G158" s="447" t="s">
        <v>681</v>
      </c>
    </row>
    <row r="159" spans="1:7">
      <c r="A159" s="372" t="s">
        <v>973</v>
      </c>
      <c r="B159" t="s">
        <v>974</v>
      </c>
      <c r="C159" s="372">
        <v>2</v>
      </c>
      <c r="D159" s="372">
        <v>10</v>
      </c>
      <c r="E159" s="372">
        <f t="shared" si="2"/>
        <v>12</v>
      </c>
      <c r="F159" s="372" t="s">
        <v>709</v>
      </c>
      <c r="G159" s="447" t="s">
        <v>710</v>
      </c>
    </row>
    <row r="160" spans="1:7">
      <c r="A160" s="372" t="s">
        <v>713</v>
      </c>
      <c r="B160" t="s">
        <v>975</v>
      </c>
      <c r="D160" s="372">
        <v>61</v>
      </c>
      <c r="E160" s="372">
        <f t="shared" si="2"/>
        <v>61</v>
      </c>
      <c r="F160" s="372" t="s">
        <v>403</v>
      </c>
      <c r="G160" s="447" t="s">
        <v>403</v>
      </c>
    </row>
    <row r="161" spans="1:7">
      <c r="A161" s="372" t="s">
        <v>715</v>
      </c>
      <c r="B161" t="s">
        <v>976</v>
      </c>
      <c r="D161" s="372">
        <v>4</v>
      </c>
      <c r="E161" s="372">
        <f t="shared" si="2"/>
        <v>4</v>
      </c>
      <c r="F161" s="372" t="s">
        <v>403</v>
      </c>
      <c r="G161" s="447" t="s">
        <v>403</v>
      </c>
    </row>
    <row r="164" spans="1:7">
      <c r="A164" s="698" t="s">
        <v>1473</v>
      </c>
    </row>
  </sheetData>
  <sheetProtection password="FD2C" sheet="1" objects="1" scenarios="1" sort="0" autoFilter="0" pivotTables="0"/>
  <autoFilter ref="A2:G161"/>
  <mergeCells count="1">
    <mergeCell ref="A1:G1"/>
  </mergeCells>
  <pageMargins left="0.25" right="0.25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2"/>
  <sheetViews>
    <sheetView workbookViewId="0">
      <selection activeCell="B7" sqref="B7:I7"/>
    </sheetView>
  </sheetViews>
  <sheetFormatPr baseColWidth="10" defaultColWidth="8.83203125" defaultRowHeight="14" x14ac:dyDescent="0"/>
  <cols>
    <col min="2" max="2" width="8.83203125" style="113"/>
    <col min="3" max="3" width="10.5" style="113" customWidth="1"/>
    <col min="4" max="10" width="8.83203125" style="113"/>
  </cols>
  <sheetData>
    <row r="7" spans="2:9" ht="25.5" customHeight="1">
      <c r="B7" s="1011" t="s">
        <v>297</v>
      </c>
      <c r="C7" s="1011"/>
      <c r="D7" s="1011"/>
      <c r="E7" s="1011"/>
      <c r="F7" s="1011"/>
      <c r="G7" s="1011"/>
      <c r="H7" s="1011"/>
      <c r="I7" s="1011"/>
    </row>
    <row r="10" spans="2:9" ht="33.75" customHeight="1">
      <c r="B10" s="883" t="s">
        <v>299</v>
      </c>
      <c r="C10" s="883"/>
      <c r="D10" s="883"/>
      <c r="E10" s="883"/>
      <c r="F10" s="883"/>
      <c r="G10" s="883"/>
      <c r="H10" s="883"/>
      <c r="I10" s="883"/>
    </row>
    <row r="11" spans="2:9">
      <c r="C11" s="115"/>
      <c r="D11" s="115"/>
      <c r="E11" s="115"/>
      <c r="F11" s="115"/>
      <c r="G11" s="115"/>
      <c r="H11" s="115"/>
    </row>
    <row r="12" spans="2:9" ht="20">
      <c r="C12" s="884"/>
      <c r="D12" s="884"/>
      <c r="E12" s="884"/>
      <c r="F12" s="884"/>
      <c r="G12" s="884"/>
      <c r="H12" s="884"/>
    </row>
    <row r="16" spans="2:9">
      <c r="C16" s="116" t="s">
        <v>296</v>
      </c>
    </row>
    <row r="17" spans="2:10">
      <c r="C17" s="117"/>
      <c r="D17" s="120"/>
      <c r="E17" s="120"/>
      <c r="F17" s="120"/>
      <c r="G17" s="120"/>
      <c r="H17" s="120"/>
      <c r="I17" s="119"/>
      <c r="J17" s="119"/>
    </row>
    <row r="18" spans="2:10">
      <c r="C18" s="116"/>
    </row>
    <row r="20" spans="2:10">
      <c r="B20" s="879"/>
      <c r="C20" s="879"/>
      <c r="D20" s="879"/>
      <c r="E20" s="879"/>
      <c r="F20" s="879"/>
      <c r="G20" s="879"/>
      <c r="H20" s="879"/>
      <c r="I20" s="879"/>
    </row>
    <row r="22" spans="2:10">
      <c r="B22" s="879"/>
      <c r="C22" s="879"/>
      <c r="D22" s="879"/>
      <c r="E22" s="879"/>
      <c r="F22" s="879"/>
      <c r="G22" s="879"/>
      <c r="H22" s="879"/>
      <c r="I22" s="879"/>
    </row>
  </sheetData>
  <mergeCells count="5">
    <mergeCell ref="C12:H12"/>
    <mergeCell ref="B20:I20"/>
    <mergeCell ref="B22:I22"/>
    <mergeCell ref="B10:I10"/>
    <mergeCell ref="B7:I7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showGridLines="0" workbookViewId="0">
      <pane ySplit="4" topLeftCell="A5" activePane="bottomLeft" state="frozen"/>
      <selection pane="bottomLeft" activeCell="B20" sqref="B20"/>
    </sheetView>
  </sheetViews>
  <sheetFormatPr baseColWidth="10" defaultColWidth="21.5" defaultRowHeight="33" customHeight="1" x14ac:dyDescent="0"/>
  <cols>
    <col min="1" max="1" width="21.5" style="123"/>
    <col min="2" max="2" width="27" style="123" customWidth="1"/>
    <col min="3" max="3" width="12.83203125" style="439" customWidth="1"/>
    <col min="4" max="4" width="47.83203125" style="123" customWidth="1"/>
    <col min="5" max="5" width="21.5" style="123" customWidth="1"/>
    <col min="6" max="6" width="15.1640625" style="123" customWidth="1"/>
    <col min="7" max="7" width="17.83203125" style="440" customWidth="1"/>
    <col min="8" max="8" width="16.6640625" style="123" customWidth="1"/>
    <col min="9" max="9" width="15.6640625" style="440" customWidth="1"/>
    <col min="10" max="10" width="15.33203125" style="123" customWidth="1"/>
    <col min="11" max="16384" width="21.5" style="4"/>
  </cols>
  <sheetData>
    <row r="1" spans="1:10" s="454" customFormat="1" ht="37.5" customHeight="1">
      <c r="A1" s="1025" t="s">
        <v>984</v>
      </c>
      <c r="B1" s="1025"/>
      <c r="C1" s="1025"/>
      <c r="D1" s="1025"/>
      <c r="E1" s="1025"/>
      <c r="F1" s="1025"/>
      <c r="G1" s="1025"/>
      <c r="H1" s="1025"/>
      <c r="I1" s="1025"/>
      <c r="J1" s="1025"/>
    </row>
    <row r="2" spans="1:10" ht="20.25" customHeight="1">
      <c r="A2" s="435"/>
      <c r="B2" s="435"/>
      <c r="C2" s="436"/>
      <c r="D2" s="435"/>
      <c r="E2" s="441" t="s">
        <v>491</v>
      </c>
      <c r="F2" s="441" t="s">
        <v>492</v>
      </c>
      <c r="G2" s="442" t="s">
        <v>718</v>
      </c>
      <c r="H2" s="441" t="s">
        <v>493</v>
      </c>
      <c r="I2" s="442" t="s">
        <v>719</v>
      </c>
      <c r="J2" s="441" t="s">
        <v>720</v>
      </c>
    </row>
    <row r="3" spans="1:10" s="9" customFormat="1" ht="44.25" customHeight="1">
      <c r="A3" s="566"/>
      <c r="B3" s="566"/>
      <c r="C3" s="567"/>
      <c r="D3" s="568"/>
      <c r="E3" s="560" t="s">
        <v>721</v>
      </c>
      <c r="F3" s="561" t="s">
        <v>722</v>
      </c>
      <c r="G3" s="562" t="s">
        <v>717</v>
      </c>
      <c r="H3" s="563" t="s">
        <v>723</v>
      </c>
      <c r="I3" s="564" t="s">
        <v>724</v>
      </c>
      <c r="J3" s="565" t="s">
        <v>725</v>
      </c>
    </row>
    <row r="4" spans="1:10" s="554" customFormat="1" ht="33" customHeight="1">
      <c r="A4" s="557" t="s">
        <v>308</v>
      </c>
      <c r="B4" s="557" t="s">
        <v>494</v>
      </c>
      <c r="C4" s="558" t="s">
        <v>495</v>
      </c>
      <c r="D4" s="559" t="s">
        <v>496</v>
      </c>
      <c r="E4" s="556">
        <f>SUM(E5:E180)</f>
        <v>4795</v>
      </c>
      <c r="F4" s="555">
        <f>SUM(F5:F180)</f>
        <v>352</v>
      </c>
      <c r="G4" s="551">
        <f>F4/E4</f>
        <v>7.3409801876955158E-2</v>
      </c>
      <c r="H4" s="556">
        <f>SUM(H5:H180)</f>
        <v>1526</v>
      </c>
      <c r="I4" s="552">
        <f>H4/E4</f>
        <v>0.31824817518248177</v>
      </c>
      <c r="J4" s="553">
        <f t="shared" ref="J4" si="0">G4+I4</f>
        <v>0.39165797705943695</v>
      </c>
    </row>
    <row r="5" spans="1:10" ht="21.75" customHeight="1">
      <c r="A5" s="437" t="s">
        <v>497</v>
      </c>
      <c r="B5" s="437" t="s">
        <v>498</v>
      </c>
      <c r="C5" s="438">
        <v>186</v>
      </c>
      <c r="D5" s="437" t="s">
        <v>378</v>
      </c>
      <c r="E5" s="443">
        <v>14</v>
      </c>
      <c r="F5" s="443"/>
      <c r="G5" s="444"/>
      <c r="H5" s="443">
        <v>5</v>
      </c>
      <c r="I5" s="445">
        <f>H5/E5</f>
        <v>0.35714285714285715</v>
      </c>
      <c r="J5" s="446">
        <f>G5+I5</f>
        <v>0.35714285714285715</v>
      </c>
    </row>
    <row r="6" spans="1:10" ht="21.75" customHeight="1">
      <c r="A6" s="437" t="s">
        <v>497</v>
      </c>
      <c r="B6" s="437" t="s">
        <v>498</v>
      </c>
      <c r="C6" s="438" t="s">
        <v>499</v>
      </c>
      <c r="D6" s="437" t="s">
        <v>380</v>
      </c>
      <c r="E6" s="443">
        <v>9</v>
      </c>
      <c r="F6" s="443">
        <v>1</v>
      </c>
      <c r="G6" s="444">
        <f>F6/E6</f>
        <v>0.1111111111111111</v>
      </c>
      <c r="H6" s="443">
        <v>1</v>
      </c>
      <c r="I6" s="445">
        <f t="shared" ref="I6:I68" si="1">H6/E6</f>
        <v>0.1111111111111111</v>
      </c>
      <c r="J6" s="446">
        <f t="shared" ref="J6:J68" si="2">G6+I6</f>
        <v>0.22222222222222221</v>
      </c>
    </row>
    <row r="7" spans="1:10" ht="21.75" customHeight="1">
      <c r="A7" s="437" t="s">
        <v>497</v>
      </c>
      <c r="B7" s="437" t="s">
        <v>498</v>
      </c>
      <c r="C7" s="438" t="s">
        <v>500</v>
      </c>
      <c r="D7" s="437" t="s">
        <v>501</v>
      </c>
      <c r="E7" s="443">
        <v>12</v>
      </c>
      <c r="F7" s="443"/>
      <c r="G7" s="444"/>
      <c r="H7" s="443">
        <v>7</v>
      </c>
      <c r="I7" s="445">
        <f t="shared" si="1"/>
        <v>0.58333333333333337</v>
      </c>
      <c r="J7" s="446">
        <f t="shared" si="2"/>
        <v>0.58333333333333337</v>
      </c>
    </row>
    <row r="8" spans="1:10" ht="21.75" customHeight="1">
      <c r="A8" s="437" t="s">
        <v>497</v>
      </c>
      <c r="B8" s="437" t="s">
        <v>498</v>
      </c>
      <c r="C8" s="438" t="s">
        <v>502</v>
      </c>
      <c r="D8" s="437" t="s">
        <v>382</v>
      </c>
      <c r="E8" s="443">
        <v>11</v>
      </c>
      <c r="F8" s="443"/>
      <c r="G8" s="444"/>
      <c r="H8" s="443">
        <v>4</v>
      </c>
      <c r="I8" s="445">
        <f t="shared" si="1"/>
        <v>0.36363636363636365</v>
      </c>
      <c r="J8" s="446">
        <f t="shared" si="2"/>
        <v>0.36363636363636365</v>
      </c>
    </row>
    <row r="9" spans="1:10" ht="21.75" customHeight="1">
      <c r="A9" s="437" t="s">
        <v>497</v>
      </c>
      <c r="B9" s="437" t="s">
        <v>498</v>
      </c>
      <c r="C9" s="438" t="s">
        <v>503</v>
      </c>
      <c r="D9" s="437" t="s">
        <v>504</v>
      </c>
      <c r="E9" s="443">
        <v>1</v>
      </c>
      <c r="F9" s="443"/>
      <c r="G9" s="444"/>
      <c r="H9" s="443">
        <v>1</v>
      </c>
      <c r="I9" s="445">
        <f t="shared" si="1"/>
        <v>1</v>
      </c>
      <c r="J9" s="446">
        <f t="shared" si="2"/>
        <v>1</v>
      </c>
    </row>
    <row r="10" spans="1:10" ht="21.75" customHeight="1">
      <c r="A10" s="437" t="s">
        <v>497</v>
      </c>
      <c r="B10" s="437" t="s">
        <v>498</v>
      </c>
      <c r="C10" s="438" t="s">
        <v>505</v>
      </c>
      <c r="D10" s="437" t="s">
        <v>506</v>
      </c>
      <c r="E10" s="443">
        <v>2</v>
      </c>
      <c r="F10" s="443">
        <v>2</v>
      </c>
      <c r="G10" s="444">
        <f t="shared" ref="G10:G61" si="3">F10/E10</f>
        <v>1</v>
      </c>
      <c r="H10" s="443"/>
      <c r="I10" s="445"/>
      <c r="J10" s="446">
        <f t="shared" si="2"/>
        <v>1</v>
      </c>
    </row>
    <row r="11" spans="1:10" ht="21.75" customHeight="1">
      <c r="A11" s="437" t="s">
        <v>497</v>
      </c>
      <c r="B11" s="437" t="s">
        <v>498</v>
      </c>
      <c r="C11" s="438" t="s">
        <v>507</v>
      </c>
      <c r="D11" s="437" t="s">
        <v>508</v>
      </c>
      <c r="E11" s="443">
        <v>1</v>
      </c>
      <c r="F11" s="443">
        <v>1</v>
      </c>
      <c r="G11" s="444">
        <f t="shared" si="3"/>
        <v>1</v>
      </c>
      <c r="H11" s="443"/>
      <c r="I11" s="445"/>
      <c r="J11" s="446">
        <f t="shared" si="2"/>
        <v>1</v>
      </c>
    </row>
    <row r="12" spans="1:10" ht="21.75" customHeight="1">
      <c r="A12" s="437" t="s">
        <v>497</v>
      </c>
      <c r="B12" s="437" t="s">
        <v>498</v>
      </c>
      <c r="C12" s="438">
        <v>414</v>
      </c>
      <c r="D12" s="437" t="s">
        <v>509</v>
      </c>
      <c r="E12" s="443">
        <v>4</v>
      </c>
      <c r="F12" s="443"/>
      <c r="G12" s="444"/>
      <c r="H12" s="443">
        <v>1</v>
      </c>
      <c r="I12" s="445">
        <f t="shared" si="1"/>
        <v>0.25</v>
      </c>
      <c r="J12" s="446">
        <f t="shared" si="2"/>
        <v>0.25</v>
      </c>
    </row>
    <row r="13" spans="1:10" ht="21.75" customHeight="1">
      <c r="A13" s="437" t="s">
        <v>497</v>
      </c>
      <c r="B13" s="437" t="s">
        <v>498</v>
      </c>
      <c r="C13" s="438" t="s">
        <v>510</v>
      </c>
      <c r="D13" s="437" t="s">
        <v>511</v>
      </c>
      <c r="E13" s="443">
        <v>3</v>
      </c>
      <c r="F13" s="443"/>
      <c r="G13" s="444"/>
      <c r="H13" s="443">
        <v>1</v>
      </c>
      <c r="I13" s="445">
        <f t="shared" si="1"/>
        <v>0.33333333333333331</v>
      </c>
      <c r="J13" s="446">
        <f t="shared" si="2"/>
        <v>0.33333333333333331</v>
      </c>
    </row>
    <row r="14" spans="1:10" ht="21.75" customHeight="1">
      <c r="A14" s="437" t="s">
        <v>497</v>
      </c>
      <c r="B14" s="437" t="s">
        <v>498</v>
      </c>
      <c r="C14" s="438">
        <v>821</v>
      </c>
      <c r="D14" s="437" t="s">
        <v>464</v>
      </c>
      <c r="E14" s="443">
        <v>4</v>
      </c>
      <c r="F14" s="443"/>
      <c r="G14" s="444"/>
      <c r="H14" s="443"/>
      <c r="I14" s="445"/>
      <c r="J14" s="446">
        <f t="shared" si="2"/>
        <v>0</v>
      </c>
    </row>
    <row r="15" spans="1:10" ht="21.75" customHeight="1">
      <c r="A15" s="437" t="s">
        <v>497</v>
      </c>
      <c r="B15" s="437" t="s">
        <v>498</v>
      </c>
      <c r="C15" s="438">
        <v>321</v>
      </c>
      <c r="D15" s="437" t="s">
        <v>512</v>
      </c>
      <c r="E15" s="443">
        <v>2</v>
      </c>
      <c r="F15" s="443"/>
      <c r="G15" s="444"/>
      <c r="H15" s="443"/>
      <c r="I15" s="445"/>
      <c r="J15" s="446">
        <f t="shared" si="2"/>
        <v>0</v>
      </c>
    </row>
    <row r="16" spans="1:10" ht="21.75" customHeight="1">
      <c r="A16" s="437" t="s">
        <v>497</v>
      </c>
      <c r="B16" s="437" t="s">
        <v>498</v>
      </c>
      <c r="C16" s="438">
        <v>811</v>
      </c>
      <c r="D16" s="437" t="s">
        <v>513</v>
      </c>
      <c r="E16" s="443">
        <v>1</v>
      </c>
      <c r="F16" s="443"/>
      <c r="G16" s="444"/>
      <c r="H16" s="443"/>
      <c r="I16" s="445"/>
      <c r="J16" s="446">
        <f t="shared" si="2"/>
        <v>0</v>
      </c>
    </row>
    <row r="17" spans="1:10" ht="21.75" customHeight="1">
      <c r="A17" s="437" t="s">
        <v>497</v>
      </c>
      <c r="B17" s="437" t="s">
        <v>498</v>
      </c>
      <c r="C17" s="438" t="s">
        <v>514</v>
      </c>
      <c r="D17" s="437" t="s">
        <v>515</v>
      </c>
      <c r="E17" s="443">
        <v>3</v>
      </c>
      <c r="F17" s="443"/>
      <c r="G17" s="444"/>
      <c r="H17" s="443">
        <v>1</v>
      </c>
      <c r="I17" s="445">
        <f t="shared" si="1"/>
        <v>0.33333333333333331</v>
      </c>
      <c r="J17" s="446">
        <f t="shared" si="2"/>
        <v>0.33333333333333331</v>
      </c>
    </row>
    <row r="18" spans="1:10" ht="21.75" customHeight="1">
      <c r="A18" s="437" t="s">
        <v>497</v>
      </c>
      <c r="B18" s="437" t="s">
        <v>498</v>
      </c>
      <c r="C18" s="438">
        <v>240</v>
      </c>
      <c r="D18" s="437" t="s">
        <v>516</v>
      </c>
      <c r="E18" s="443">
        <v>2</v>
      </c>
      <c r="F18" s="443"/>
      <c r="G18" s="444"/>
      <c r="H18" s="443">
        <v>1</v>
      </c>
      <c r="I18" s="445">
        <f t="shared" si="1"/>
        <v>0.5</v>
      </c>
      <c r="J18" s="446">
        <f t="shared" si="2"/>
        <v>0.5</v>
      </c>
    </row>
    <row r="19" spans="1:10" ht="21.75" customHeight="1">
      <c r="A19" s="437" t="s">
        <v>497</v>
      </c>
      <c r="B19" s="437" t="s">
        <v>498</v>
      </c>
      <c r="C19" s="438" t="s">
        <v>517</v>
      </c>
      <c r="D19" s="437" t="s">
        <v>518</v>
      </c>
      <c r="E19" s="443">
        <v>12</v>
      </c>
      <c r="F19" s="443">
        <v>1</v>
      </c>
      <c r="G19" s="444">
        <f t="shared" si="3"/>
        <v>8.3333333333333329E-2</v>
      </c>
      <c r="H19" s="443">
        <v>3</v>
      </c>
      <c r="I19" s="445">
        <f t="shared" si="1"/>
        <v>0.25</v>
      </c>
      <c r="J19" s="446">
        <f t="shared" si="2"/>
        <v>0.33333333333333331</v>
      </c>
    </row>
    <row r="20" spans="1:10" ht="21.75" customHeight="1">
      <c r="A20" s="437" t="s">
        <v>497</v>
      </c>
      <c r="B20" s="437" t="s">
        <v>498</v>
      </c>
      <c r="C20" s="438">
        <v>218</v>
      </c>
      <c r="D20" s="437" t="s">
        <v>519</v>
      </c>
      <c r="E20" s="443">
        <v>1</v>
      </c>
      <c r="F20" s="443"/>
      <c r="G20" s="444"/>
      <c r="H20" s="443"/>
      <c r="I20" s="445"/>
      <c r="J20" s="446"/>
    </row>
    <row r="21" spans="1:10" ht="21.75" customHeight="1">
      <c r="A21" s="437" t="s">
        <v>497</v>
      </c>
      <c r="B21" s="437" t="s">
        <v>498</v>
      </c>
      <c r="C21" s="438">
        <v>300</v>
      </c>
      <c r="D21" s="437" t="s">
        <v>389</v>
      </c>
      <c r="E21" s="443">
        <v>1</v>
      </c>
      <c r="F21" s="443"/>
      <c r="G21" s="444"/>
      <c r="H21" s="443"/>
      <c r="I21" s="445"/>
      <c r="J21" s="446"/>
    </row>
    <row r="22" spans="1:10" ht="21.75" customHeight="1">
      <c r="A22" s="437" t="s">
        <v>497</v>
      </c>
      <c r="B22" s="437" t="s">
        <v>498</v>
      </c>
      <c r="C22" s="438">
        <v>530</v>
      </c>
      <c r="D22" s="437" t="s">
        <v>520</v>
      </c>
      <c r="E22" s="443">
        <v>32</v>
      </c>
      <c r="F22" s="443"/>
      <c r="G22" s="444"/>
      <c r="H22" s="443">
        <v>6</v>
      </c>
      <c r="I22" s="445">
        <f t="shared" si="1"/>
        <v>0.1875</v>
      </c>
      <c r="J22" s="446">
        <f t="shared" si="2"/>
        <v>0.1875</v>
      </c>
    </row>
    <row r="23" spans="1:10" ht="21.75" customHeight="1">
      <c r="A23" s="437" t="s">
        <v>497</v>
      </c>
      <c r="B23" s="437" t="s">
        <v>498</v>
      </c>
      <c r="C23" s="438">
        <v>560</v>
      </c>
      <c r="D23" s="437" t="s">
        <v>521</v>
      </c>
      <c r="E23" s="443">
        <v>28</v>
      </c>
      <c r="F23" s="443"/>
      <c r="G23" s="444"/>
      <c r="H23" s="443">
        <v>7</v>
      </c>
      <c r="I23" s="445">
        <f t="shared" si="1"/>
        <v>0.25</v>
      </c>
      <c r="J23" s="446">
        <f t="shared" si="2"/>
        <v>0.25</v>
      </c>
    </row>
    <row r="24" spans="1:10" ht="21.75" customHeight="1">
      <c r="A24" s="437" t="s">
        <v>497</v>
      </c>
      <c r="B24" s="437" t="s">
        <v>498</v>
      </c>
      <c r="C24" s="438">
        <v>570</v>
      </c>
      <c r="D24" s="437" t="s">
        <v>522</v>
      </c>
      <c r="E24" s="443">
        <v>369</v>
      </c>
      <c r="F24" s="443"/>
      <c r="G24" s="444"/>
      <c r="H24" s="443">
        <v>115</v>
      </c>
      <c r="I24" s="445">
        <f t="shared" si="1"/>
        <v>0.31165311653116529</v>
      </c>
      <c r="J24" s="446">
        <f t="shared" si="2"/>
        <v>0.31165311653116529</v>
      </c>
    </row>
    <row r="25" spans="1:10" ht="21.75" customHeight="1">
      <c r="A25" s="437" t="s">
        <v>497</v>
      </c>
      <c r="B25" s="437" t="s">
        <v>498</v>
      </c>
      <c r="C25" s="438">
        <v>580</v>
      </c>
      <c r="D25" s="437" t="s">
        <v>523</v>
      </c>
      <c r="E25" s="443">
        <v>80</v>
      </c>
      <c r="F25" s="443"/>
      <c r="G25" s="444"/>
      <c r="H25" s="443">
        <v>31</v>
      </c>
      <c r="I25" s="445">
        <f t="shared" si="1"/>
        <v>0.38750000000000001</v>
      </c>
      <c r="J25" s="446">
        <f t="shared" si="2"/>
        <v>0.38750000000000001</v>
      </c>
    </row>
    <row r="26" spans="1:10" ht="21.75" customHeight="1">
      <c r="A26" s="437" t="s">
        <v>497</v>
      </c>
      <c r="B26" s="437" t="s">
        <v>498</v>
      </c>
      <c r="C26" s="438">
        <v>520</v>
      </c>
      <c r="D26" s="437" t="s">
        <v>524</v>
      </c>
      <c r="E26" s="443">
        <v>43</v>
      </c>
      <c r="F26" s="443"/>
      <c r="G26" s="444"/>
      <c r="H26" s="443">
        <v>8</v>
      </c>
      <c r="I26" s="445">
        <f t="shared" si="1"/>
        <v>0.18604651162790697</v>
      </c>
      <c r="J26" s="446">
        <f t="shared" si="2"/>
        <v>0.18604651162790697</v>
      </c>
    </row>
    <row r="27" spans="1:10" ht="21.75" customHeight="1">
      <c r="A27" s="437" t="s">
        <v>497</v>
      </c>
      <c r="B27" s="437" t="s">
        <v>498</v>
      </c>
      <c r="C27" s="438">
        <v>550</v>
      </c>
      <c r="D27" s="437" t="s">
        <v>525</v>
      </c>
      <c r="E27" s="443">
        <v>9</v>
      </c>
      <c r="F27" s="443"/>
      <c r="G27" s="444"/>
      <c r="H27" s="443">
        <v>2</v>
      </c>
      <c r="I27" s="445">
        <f t="shared" si="1"/>
        <v>0.22222222222222221</v>
      </c>
      <c r="J27" s="446">
        <f t="shared" si="2"/>
        <v>0.22222222222222221</v>
      </c>
    </row>
    <row r="28" spans="1:10" ht="21.75" customHeight="1">
      <c r="A28" s="437" t="s">
        <v>497</v>
      </c>
      <c r="B28" s="437" t="s">
        <v>498</v>
      </c>
      <c r="C28" s="438">
        <v>535</v>
      </c>
      <c r="D28" s="437" t="s">
        <v>526</v>
      </c>
      <c r="E28" s="443">
        <v>1</v>
      </c>
      <c r="F28" s="443"/>
      <c r="G28" s="444"/>
      <c r="H28" s="443"/>
      <c r="I28" s="445"/>
      <c r="J28" s="446"/>
    </row>
    <row r="29" spans="1:10" ht="21.75" customHeight="1">
      <c r="A29" s="437" t="s">
        <v>497</v>
      </c>
      <c r="B29" s="437" t="s">
        <v>498</v>
      </c>
      <c r="C29" s="438">
        <v>590</v>
      </c>
      <c r="D29" s="437" t="s">
        <v>527</v>
      </c>
      <c r="E29" s="443">
        <v>10</v>
      </c>
      <c r="F29" s="443"/>
      <c r="G29" s="444"/>
      <c r="H29" s="443">
        <v>3</v>
      </c>
      <c r="I29" s="445">
        <f t="shared" si="1"/>
        <v>0.3</v>
      </c>
      <c r="J29" s="446">
        <f t="shared" si="2"/>
        <v>0.3</v>
      </c>
    </row>
    <row r="30" spans="1:10" ht="21.75" customHeight="1">
      <c r="A30" s="437" t="s">
        <v>497</v>
      </c>
      <c r="B30" s="437" t="s">
        <v>498</v>
      </c>
      <c r="C30" s="438">
        <v>525</v>
      </c>
      <c r="D30" s="437" t="s">
        <v>528</v>
      </c>
      <c r="E30" s="443">
        <v>21</v>
      </c>
      <c r="F30" s="443"/>
      <c r="G30" s="444"/>
      <c r="H30" s="443">
        <v>12</v>
      </c>
      <c r="I30" s="445">
        <f t="shared" si="1"/>
        <v>0.5714285714285714</v>
      </c>
      <c r="J30" s="446">
        <f t="shared" si="2"/>
        <v>0.5714285714285714</v>
      </c>
    </row>
    <row r="31" spans="1:10" ht="21.75" customHeight="1">
      <c r="A31" s="437" t="s">
        <v>497</v>
      </c>
      <c r="B31" s="437" t="s">
        <v>498</v>
      </c>
      <c r="C31" s="438">
        <v>352</v>
      </c>
      <c r="D31" s="437" t="s">
        <v>391</v>
      </c>
      <c r="E31" s="443">
        <v>1</v>
      </c>
      <c r="F31" s="443">
        <v>1</v>
      </c>
      <c r="G31" s="444">
        <f t="shared" si="3"/>
        <v>1</v>
      </c>
      <c r="H31" s="443"/>
      <c r="I31" s="445"/>
      <c r="J31" s="446">
        <f t="shared" si="2"/>
        <v>1</v>
      </c>
    </row>
    <row r="32" spans="1:10" ht="21.75" customHeight="1">
      <c r="A32" s="437" t="s">
        <v>497</v>
      </c>
      <c r="B32" s="437" t="s">
        <v>529</v>
      </c>
      <c r="C32" s="438">
        <v>608</v>
      </c>
      <c r="D32" s="437" t="s">
        <v>530</v>
      </c>
      <c r="E32" s="443">
        <v>7</v>
      </c>
      <c r="F32" s="443"/>
      <c r="G32" s="444"/>
      <c r="H32" s="443">
        <v>3</v>
      </c>
      <c r="I32" s="445">
        <f t="shared" si="1"/>
        <v>0.42857142857142855</v>
      </c>
      <c r="J32" s="446">
        <f t="shared" si="2"/>
        <v>0.42857142857142855</v>
      </c>
    </row>
    <row r="33" spans="1:10" ht="21.75" customHeight="1">
      <c r="A33" s="437" t="s">
        <v>497</v>
      </c>
      <c r="B33" s="437" t="s">
        <v>529</v>
      </c>
      <c r="C33" s="438">
        <v>220</v>
      </c>
      <c r="D33" s="437" t="s">
        <v>451</v>
      </c>
      <c r="E33" s="443">
        <v>5</v>
      </c>
      <c r="F33" s="443"/>
      <c r="G33" s="444"/>
      <c r="H33" s="443">
        <v>2</v>
      </c>
      <c r="I33" s="445">
        <f t="shared" si="1"/>
        <v>0.4</v>
      </c>
      <c r="J33" s="446">
        <f t="shared" si="2"/>
        <v>0.4</v>
      </c>
    </row>
    <row r="34" spans="1:10" ht="21.75" customHeight="1">
      <c r="A34" s="437" t="s">
        <v>497</v>
      </c>
      <c r="B34" s="437" t="s">
        <v>529</v>
      </c>
      <c r="C34" s="438">
        <v>152</v>
      </c>
      <c r="D34" s="437" t="s">
        <v>394</v>
      </c>
      <c r="E34" s="443">
        <v>22</v>
      </c>
      <c r="F34" s="443">
        <v>4</v>
      </c>
      <c r="G34" s="444">
        <f t="shared" si="3"/>
        <v>0.18181818181818182</v>
      </c>
      <c r="H34" s="443">
        <v>11</v>
      </c>
      <c r="I34" s="445">
        <f t="shared" si="1"/>
        <v>0.5</v>
      </c>
      <c r="J34" s="446">
        <f t="shared" si="2"/>
        <v>0.68181818181818188</v>
      </c>
    </row>
    <row r="35" spans="1:10" ht="21.75" customHeight="1">
      <c r="A35" s="437" t="s">
        <v>497</v>
      </c>
      <c r="B35" s="437" t="s">
        <v>529</v>
      </c>
      <c r="C35" s="438">
        <v>724</v>
      </c>
      <c r="D35" s="437" t="s">
        <v>531</v>
      </c>
      <c r="E35" s="443">
        <v>1</v>
      </c>
      <c r="F35" s="443"/>
      <c r="G35" s="444"/>
      <c r="H35" s="443">
        <v>1</v>
      </c>
      <c r="I35" s="445">
        <f t="shared" si="1"/>
        <v>1</v>
      </c>
      <c r="J35" s="446">
        <f t="shared" si="2"/>
        <v>1</v>
      </c>
    </row>
    <row r="36" spans="1:10" ht="21.75" customHeight="1">
      <c r="A36" s="437" t="s">
        <v>497</v>
      </c>
      <c r="B36" s="437" t="s">
        <v>529</v>
      </c>
      <c r="C36" s="438">
        <v>241</v>
      </c>
      <c r="D36" s="437" t="s">
        <v>532</v>
      </c>
      <c r="E36" s="443">
        <v>2</v>
      </c>
      <c r="F36" s="443"/>
      <c r="G36" s="444"/>
      <c r="H36" s="443">
        <v>1</v>
      </c>
      <c r="I36" s="445">
        <f t="shared" si="1"/>
        <v>0.5</v>
      </c>
      <c r="J36" s="446">
        <f t="shared" si="2"/>
        <v>0.5</v>
      </c>
    </row>
    <row r="37" spans="1:10" ht="21.75" customHeight="1">
      <c r="A37" s="437" t="s">
        <v>497</v>
      </c>
      <c r="B37" s="437" t="s">
        <v>529</v>
      </c>
      <c r="C37" s="438">
        <v>251</v>
      </c>
      <c r="D37" s="437" t="s">
        <v>453</v>
      </c>
      <c r="E37" s="443">
        <v>1</v>
      </c>
      <c r="F37" s="443"/>
      <c r="G37" s="444"/>
      <c r="H37" s="443">
        <v>1</v>
      </c>
      <c r="I37" s="445">
        <f t="shared" si="1"/>
        <v>1</v>
      </c>
      <c r="J37" s="446">
        <f t="shared" si="2"/>
        <v>1</v>
      </c>
    </row>
    <row r="38" spans="1:10" ht="21.75" customHeight="1">
      <c r="A38" s="437" t="s">
        <v>497</v>
      </c>
      <c r="B38" s="437" t="s">
        <v>533</v>
      </c>
      <c r="C38" s="438">
        <v>309</v>
      </c>
      <c r="D38" s="437" t="s">
        <v>534</v>
      </c>
      <c r="E38" s="443">
        <v>6</v>
      </c>
      <c r="F38" s="443"/>
      <c r="G38" s="444"/>
      <c r="H38" s="443">
        <v>1</v>
      </c>
      <c r="I38" s="445">
        <f t="shared" si="1"/>
        <v>0.16666666666666666</v>
      </c>
      <c r="J38" s="446">
        <f t="shared" si="2"/>
        <v>0.16666666666666666</v>
      </c>
    </row>
    <row r="39" spans="1:10" ht="21.75" customHeight="1">
      <c r="A39" s="437" t="s">
        <v>497</v>
      </c>
      <c r="B39" s="437" t="s">
        <v>533</v>
      </c>
      <c r="C39" s="438">
        <v>310</v>
      </c>
      <c r="D39" s="437" t="s">
        <v>535</v>
      </c>
      <c r="E39" s="443">
        <v>15</v>
      </c>
      <c r="F39" s="443">
        <v>1</v>
      </c>
      <c r="G39" s="444">
        <f t="shared" si="3"/>
        <v>6.6666666666666666E-2</v>
      </c>
      <c r="H39" s="443">
        <v>6</v>
      </c>
      <c r="I39" s="445">
        <f t="shared" si="1"/>
        <v>0.4</v>
      </c>
      <c r="J39" s="446">
        <f t="shared" si="2"/>
        <v>0.46666666666666667</v>
      </c>
    </row>
    <row r="40" spans="1:10" ht="21.75" customHeight="1">
      <c r="A40" s="437" t="s">
        <v>497</v>
      </c>
      <c r="B40" s="437" t="s">
        <v>533</v>
      </c>
      <c r="C40" s="438">
        <v>609</v>
      </c>
      <c r="D40" s="437" t="s">
        <v>396</v>
      </c>
      <c r="E40" s="443">
        <v>39</v>
      </c>
      <c r="F40" s="443">
        <v>4</v>
      </c>
      <c r="G40" s="444">
        <f t="shared" si="3"/>
        <v>0.10256410256410256</v>
      </c>
      <c r="H40" s="443">
        <v>17</v>
      </c>
      <c r="I40" s="445">
        <f t="shared" si="1"/>
        <v>0.4358974358974359</v>
      </c>
      <c r="J40" s="446">
        <f t="shared" si="2"/>
        <v>0.53846153846153844</v>
      </c>
    </row>
    <row r="41" spans="1:10" ht="21.75" customHeight="1">
      <c r="A41" s="437" t="s">
        <v>536</v>
      </c>
      <c r="B41" s="437" t="s">
        <v>537</v>
      </c>
      <c r="C41" s="438" t="s">
        <v>538</v>
      </c>
      <c r="D41" s="437" t="s">
        <v>539</v>
      </c>
      <c r="E41" s="443">
        <v>2</v>
      </c>
      <c r="F41" s="443"/>
      <c r="G41" s="444"/>
      <c r="H41" s="443"/>
      <c r="I41" s="445"/>
      <c r="J41" s="446"/>
    </row>
    <row r="42" spans="1:10" ht="21.75" customHeight="1">
      <c r="A42" s="437" t="s">
        <v>536</v>
      </c>
      <c r="B42" s="437" t="s">
        <v>537</v>
      </c>
      <c r="C42" s="438" t="s">
        <v>540</v>
      </c>
      <c r="D42" s="437" t="s">
        <v>541</v>
      </c>
      <c r="E42" s="443">
        <v>1</v>
      </c>
      <c r="F42" s="443"/>
      <c r="G42" s="444"/>
      <c r="H42" s="443">
        <v>1</v>
      </c>
      <c r="I42" s="445">
        <f t="shared" si="1"/>
        <v>1</v>
      </c>
      <c r="J42" s="446">
        <f t="shared" si="2"/>
        <v>1</v>
      </c>
    </row>
    <row r="43" spans="1:10" ht="21.75" customHeight="1">
      <c r="A43" s="437" t="s">
        <v>536</v>
      </c>
      <c r="B43" s="437" t="s">
        <v>537</v>
      </c>
      <c r="C43" s="438" t="s">
        <v>542</v>
      </c>
      <c r="D43" s="437" t="s">
        <v>543</v>
      </c>
      <c r="E43" s="443">
        <v>1</v>
      </c>
      <c r="F43" s="443"/>
      <c r="G43" s="444"/>
      <c r="H43" s="443">
        <v>1</v>
      </c>
      <c r="I43" s="445">
        <f t="shared" si="1"/>
        <v>1</v>
      </c>
      <c r="J43" s="446">
        <f t="shared" si="2"/>
        <v>1</v>
      </c>
    </row>
    <row r="44" spans="1:10" ht="21.75" customHeight="1">
      <c r="A44" s="437" t="s">
        <v>536</v>
      </c>
      <c r="B44" s="437" t="s">
        <v>537</v>
      </c>
      <c r="C44" s="438" t="s">
        <v>544</v>
      </c>
      <c r="D44" s="437" t="s">
        <v>545</v>
      </c>
      <c r="E44" s="443">
        <v>1</v>
      </c>
      <c r="F44" s="443"/>
      <c r="G44" s="444"/>
      <c r="H44" s="443"/>
      <c r="I44" s="445"/>
      <c r="J44" s="446"/>
    </row>
    <row r="45" spans="1:10" ht="21.75" customHeight="1">
      <c r="A45" s="437" t="s">
        <v>536</v>
      </c>
      <c r="B45" s="437" t="s">
        <v>537</v>
      </c>
      <c r="C45" s="438" t="s">
        <v>546</v>
      </c>
      <c r="D45" s="437" t="s">
        <v>547</v>
      </c>
      <c r="E45" s="443">
        <v>2</v>
      </c>
      <c r="F45" s="443"/>
      <c r="G45" s="444"/>
      <c r="H45" s="443"/>
      <c r="I45" s="445"/>
      <c r="J45" s="446"/>
    </row>
    <row r="46" spans="1:10" ht="21.75" customHeight="1">
      <c r="A46" s="437" t="s">
        <v>536</v>
      </c>
      <c r="B46" s="437" t="s">
        <v>537</v>
      </c>
      <c r="C46" s="438" t="s">
        <v>548</v>
      </c>
      <c r="D46" s="437" t="s">
        <v>549</v>
      </c>
      <c r="E46" s="443">
        <v>1</v>
      </c>
      <c r="F46" s="443"/>
      <c r="G46" s="444"/>
      <c r="H46" s="443">
        <v>1</v>
      </c>
      <c r="I46" s="445">
        <f t="shared" si="1"/>
        <v>1</v>
      </c>
      <c r="J46" s="446">
        <f t="shared" si="2"/>
        <v>1</v>
      </c>
    </row>
    <row r="47" spans="1:10" ht="21.75" customHeight="1">
      <c r="A47" s="437" t="s">
        <v>536</v>
      </c>
      <c r="B47" s="437" t="s">
        <v>537</v>
      </c>
      <c r="C47" s="438" t="s">
        <v>550</v>
      </c>
      <c r="D47" s="437" t="s">
        <v>551</v>
      </c>
      <c r="E47" s="443">
        <v>8</v>
      </c>
      <c r="F47" s="443"/>
      <c r="G47" s="444"/>
      <c r="H47" s="443">
        <v>3</v>
      </c>
      <c r="I47" s="445">
        <f t="shared" si="1"/>
        <v>0.375</v>
      </c>
      <c r="J47" s="446">
        <f t="shared" si="2"/>
        <v>0.375</v>
      </c>
    </row>
    <row r="48" spans="1:10" ht="21.75" customHeight="1">
      <c r="A48" s="437" t="s">
        <v>536</v>
      </c>
      <c r="B48" s="437" t="s">
        <v>537</v>
      </c>
      <c r="C48" s="438">
        <v>129</v>
      </c>
      <c r="D48" s="437" t="s">
        <v>552</v>
      </c>
      <c r="E48" s="443">
        <v>1230</v>
      </c>
      <c r="F48" s="443">
        <v>131</v>
      </c>
      <c r="G48" s="444">
        <f t="shared" si="3"/>
        <v>0.10650406504065041</v>
      </c>
      <c r="H48" s="443">
        <v>381</v>
      </c>
      <c r="I48" s="445">
        <f t="shared" si="1"/>
        <v>0.30975609756097561</v>
      </c>
      <c r="J48" s="446">
        <f t="shared" si="2"/>
        <v>0.41626016260162602</v>
      </c>
    </row>
    <row r="49" spans="1:10" ht="21.75" customHeight="1">
      <c r="A49" s="437" t="s">
        <v>553</v>
      </c>
      <c r="B49" s="437" t="s">
        <v>554</v>
      </c>
      <c r="C49" s="438">
        <v>344</v>
      </c>
      <c r="D49" s="437" t="s">
        <v>555</v>
      </c>
      <c r="E49" s="443">
        <v>3</v>
      </c>
      <c r="F49" s="443"/>
      <c r="G49" s="444"/>
      <c r="H49" s="443">
        <v>2</v>
      </c>
      <c r="I49" s="445">
        <f t="shared" si="1"/>
        <v>0.66666666666666663</v>
      </c>
      <c r="J49" s="446">
        <f t="shared" si="2"/>
        <v>0.66666666666666663</v>
      </c>
    </row>
    <row r="50" spans="1:10" ht="21.75" customHeight="1">
      <c r="A50" s="437" t="s">
        <v>553</v>
      </c>
      <c r="B50" s="437" t="s">
        <v>554</v>
      </c>
      <c r="C50" s="438">
        <v>302</v>
      </c>
      <c r="D50" s="437" t="s">
        <v>556</v>
      </c>
      <c r="E50" s="443">
        <v>27</v>
      </c>
      <c r="F50" s="443">
        <v>2</v>
      </c>
      <c r="G50" s="444">
        <f t="shared" si="3"/>
        <v>7.407407407407407E-2</v>
      </c>
      <c r="H50" s="443">
        <v>5</v>
      </c>
      <c r="I50" s="445">
        <f t="shared" si="1"/>
        <v>0.18518518518518517</v>
      </c>
      <c r="J50" s="446">
        <f t="shared" si="2"/>
        <v>0.25925925925925924</v>
      </c>
    </row>
    <row r="51" spans="1:10" ht="21.75" customHeight="1">
      <c r="A51" s="437" t="s">
        <v>553</v>
      </c>
      <c r="B51" s="437" t="s">
        <v>554</v>
      </c>
      <c r="C51" s="438">
        <v>303</v>
      </c>
      <c r="D51" s="437" t="s">
        <v>557</v>
      </c>
      <c r="E51" s="443">
        <v>13</v>
      </c>
      <c r="F51" s="443"/>
      <c r="G51" s="444"/>
      <c r="H51" s="443">
        <v>3</v>
      </c>
      <c r="I51" s="445">
        <f t="shared" si="1"/>
        <v>0.23076923076923078</v>
      </c>
      <c r="J51" s="446">
        <f t="shared" si="2"/>
        <v>0.23076923076923078</v>
      </c>
    </row>
    <row r="52" spans="1:10" ht="21.75" customHeight="1">
      <c r="A52" s="437" t="s">
        <v>553</v>
      </c>
      <c r="B52" s="437" t="s">
        <v>554</v>
      </c>
      <c r="C52" s="438">
        <v>102</v>
      </c>
      <c r="D52" s="437" t="s">
        <v>369</v>
      </c>
      <c r="E52" s="443">
        <v>11</v>
      </c>
      <c r="F52" s="443">
        <v>1</v>
      </c>
      <c r="G52" s="444">
        <f t="shared" si="3"/>
        <v>9.0909090909090912E-2</v>
      </c>
      <c r="H52" s="443">
        <v>2</v>
      </c>
      <c r="I52" s="445">
        <f t="shared" si="1"/>
        <v>0.18181818181818182</v>
      </c>
      <c r="J52" s="446">
        <f t="shared" si="2"/>
        <v>0.27272727272727271</v>
      </c>
    </row>
    <row r="53" spans="1:10" ht="21.75" customHeight="1">
      <c r="A53" s="437" t="s">
        <v>553</v>
      </c>
      <c r="B53" s="437" t="s">
        <v>554</v>
      </c>
      <c r="C53" s="438">
        <v>162</v>
      </c>
      <c r="D53" s="437" t="s">
        <v>558</v>
      </c>
      <c r="E53" s="443">
        <v>7</v>
      </c>
      <c r="F53" s="443"/>
      <c r="G53" s="444"/>
      <c r="H53" s="443">
        <v>3</v>
      </c>
      <c r="I53" s="445">
        <f t="shared" si="1"/>
        <v>0.42857142857142855</v>
      </c>
      <c r="J53" s="446">
        <f t="shared" si="2"/>
        <v>0.42857142857142855</v>
      </c>
    </row>
    <row r="54" spans="1:10" ht="21.75" customHeight="1">
      <c r="A54" s="437" t="s">
        <v>553</v>
      </c>
      <c r="B54" s="437" t="s">
        <v>554</v>
      </c>
      <c r="C54" s="438">
        <v>307</v>
      </c>
      <c r="D54" s="437" t="s">
        <v>559</v>
      </c>
      <c r="E54" s="443">
        <v>55</v>
      </c>
      <c r="F54" s="443">
        <v>1</v>
      </c>
      <c r="G54" s="444">
        <f t="shared" si="3"/>
        <v>1.8181818181818181E-2</v>
      </c>
      <c r="H54" s="443">
        <v>3</v>
      </c>
      <c r="I54" s="445">
        <f t="shared" si="1"/>
        <v>5.4545454545454543E-2</v>
      </c>
      <c r="J54" s="446">
        <f t="shared" si="2"/>
        <v>7.2727272727272724E-2</v>
      </c>
    </row>
    <row r="55" spans="1:10" ht="21.75" customHeight="1">
      <c r="A55" s="437" t="s">
        <v>553</v>
      </c>
      <c r="B55" s="437" t="s">
        <v>554</v>
      </c>
      <c r="C55" s="438" t="s">
        <v>560</v>
      </c>
      <c r="D55" s="437" t="s">
        <v>561</v>
      </c>
      <c r="E55" s="443">
        <v>1</v>
      </c>
      <c r="F55" s="443"/>
      <c r="G55" s="444"/>
      <c r="H55" s="443"/>
      <c r="I55" s="445"/>
      <c r="J55" s="446"/>
    </row>
    <row r="56" spans="1:10" ht="21.75" customHeight="1">
      <c r="A56" s="437" t="s">
        <v>553</v>
      </c>
      <c r="B56" s="437" t="s">
        <v>554</v>
      </c>
      <c r="C56" s="438" t="s">
        <v>562</v>
      </c>
      <c r="D56" s="437" t="s">
        <v>563</v>
      </c>
      <c r="E56" s="443">
        <v>1</v>
      </c>
      <c r="F56" s="443"/>
      <c r="G56" s="444"/>
      <c r="H56" s="443"/>
      <c r="I56" s="445"/>
      <c r="J56" s="446"/>
    </row>
    <row r="57" spans="1:10" ht="21.75" customHeight="1">
      <c r="A57" s="437" t="s">
        <v>553</v>
      </c>
      <c r="B57" s="437" t="s">
        <v>554</v>
      </c>
      <c r="C57" s="438">
        <v>245</v>
      </c>
      <c r="D57" s="437" t="s">
        <v>564</v>
      </c>
      <c r="E57" s="443">
        <v>3</v>
      </c>
      <c r="F57" s="443"/>
      <c r="G57" s="444"/>
      <c r="H57" s="443"/>
      <c r="I57" s="445"/>
      <c r="J57" s="446"/>
    </row>
    <row r="58" spans="1:10" ht="21.75" customHeight="1">
      <c r="A58" s="437" t="s">
        <v>553</v>
      </c>
      <c r="B58" s="437" t="s">
        <v>554</v>
      </c>
      <c r="C58" s="438">
        <v>244</v>
      </c>
      <c r="D58" s="437" t="s">
        <v>565</v>
      </c>
      <c r="E58" s="443">
        <v>5</v>
      </c>
      <c r="F58" s="443">
        <v>1</v>
      </c>
      <c r="G58" s="444">
        <f t="shared" si="3"/>
        <v>0.2</v>
      </c>
      <c r="H58" s="443"/>
      <c r="I58" s="445"/>
      <c r="J58" s="446">
        <f t="shared" si="2"/>
        <v>0.2</v>
      </c>
    </row>
    <row r="59" spans="1:10" ht="21.75" customHeight="1">
      <c r="A59" s="437" t="s">
        <v>553</v>
      </c>
      <c r="B59" s="437" t="s">
        <v>554</v>
      </c>
      <c r="C59" s="438" t="s">
        <v>566</v>
      </c>
      <c r="D59" s="437" t="s">
        <v>567</v>
      </c>
      <c r="E59" s="443">
        <v>3</v>
      </c>
      <c r="F59" s="443"/>
      <c r="G59" s="444"/>
      <c r="H59" s="443"/>
      <c r="I59" s="445"/>
      <c r="J59" s="446"/>
    </row>
    <row r="60" spans="1:10" ht="21.75" customHeight="1">
      <c r="A60" s="437" t="s">
        <v>553</v>
      </c>
      <c r="B60" s="437" t="s">
        <v>554</v>
      </c>
      <c r="C60" s="438" t="s">
        <v>568</v>
      </c>
      <c r="D60" s="437" t="s">
        <v>569</v>
      </c>
      <c r="E60" s="443">
        <v>1</v>
      </c>
      <c r="F60" s="443"/>
      <c r="G60" s="444"/>
      <c r="H60" s="443"/>
      <c r="I60" s="445"/>
      <c r="J60" s="446"/>
    </row>
    <row r="61" spans="1:10" ht="21.75" customHeight="1">
      <c r="A61" s="437" t="s">
        <v>553</v>
      </c>
      <c r="B61" s="437" t="s">
        <v>554</v>
      </c>
      <c r="C61" s="438" t="s">
        <v>570</v>
      </c>
      <c r="D61" s="437" t="s">
        <v>571</v>
      </c>
      <c r="E61" s="443">
        <v>6</v>
      </c>
      <c r="F61" s="443">
        <v>1</v>
      </c>
      <c r="G61" s="444">
        <f t="shared" si="3"/>
        <v>0.16666666666666666</v>
      </c>
      <c r="H61" s="443"/>
      <c r="I61" s="445"/>
      <c r="J61" s="446">
        <f t="shared" si="2"/>
        <v>0.16666666666666666</v>
      </c>
    </row>
    <row r="62" spans="1:10" ht="21.75" customHeight="1">
      <c r="A62" s="437" t="s">
        <v>553</v>
      </c>
      <c r="B62" s="437" t="s">
        <v>554</v>
      </c>
      <c r="C62" s="438">
        <v>203</v>
      </c>
      <c r="D62" s="437" t="s">
        <v>572</v>
      </c>
      <c r="E62" s="443">
        <v>3</v>
      </c>
      <c r="F62" s="443"/>
      <c r="G62" s="444"/>
      <c r="H62" s="443"/>
      <c r="I62" s="445"/>
      <c r="J62" s="446"/>
    </row>
    <row r="63" spans="1:10" ht="21.75" customHeight="1">
      <c r="A63" s="437" t="s">
        <v>553</v>
      </c>
      <c r="B63" s="437" t="s">
        <v>554</v>
      </c>
      <c r="C63" s="438">
        <v>184</v>
      </c>
      <c r="D63" s="437" t="s">
        <v>573</v>
      </c>
      <c r="E63" s="443">
        <v>1</v>
      </c>
      <c r="F63" s="443"/>
      <c r="G63" s="444"/>
      <c r="H63" s="443">
        <v>1</v>
      </c>
      <c r="I63" s="445">
        <f t="shared" si="1"/>
        <v>1</v>
      </c>
      <c r="J63" s="446">
        <f t="shared" si="2"/>
        <v>1</v>
      </c>
    </row>
    <row r="64" spans="1:10" ht="21.75" customHeight="1">
      <c r="A64" s="437" t="s">
        <v>553</v>
      </c>
      <c r="B64" s="437" t="s">
        <v>554</v>
      </c>
      <c r="C64" s="438" t="s">
        <v>574</v>
      </c>
      <c r="D64" s="437" t="s">
        <v>575</v>
      </c>
      <c r="E64" s="443">
        <v>2</v>
      </c>
      <c r="F64" s="443"/>
      <c r="G64" s="444"/>
      <c r="H64" s="443">
        <v>1</v>
      </c>
      <c r="I64" s="445">
        <f t="shared" si="1"/>
        <v>0.5</v>
      </c>
      <c r="J64" s="446">
        <f t="shared" si="2"/>
        <v>0.5</v>
      </c>
    </row>
    <row r="65" spans="1:10" ht="21.75" customHeight="1">
      <c r="A65" s="437" t="s">
        <v>553</v>
      </c>
      <c r="B65" s="437" t="s">
        <v>554</v>
      </c>
      <c r="C65" s="438">
        <v>224</v>
      </c>
      <c r="D65" s="437" t="s">
        <v>576</v>
      </c>
      <c r="E65" s="443">
        <v>1</v>
      </c>
      <c r="F65" s="443"/>
      <c r="G65" s="444"/>
      <c r="H65" s="443">
        <v>1</v>
      </c>
      <c r="I65" s="445">
        <f t="shared" si="1"/>
        <v>1</v>
      </c>
      <c r="J65" s="446">
        <f t="shared" si="2"/>
        <v>1</v>
      </c>
    </row>
    <row r="66" spans="1:10" ht="21.75" customHeight="1">
      <c r="A66" s="437" t="s">
        <v>553</v>
      </c>
      <c r="B66" s="437" t="s">
        <v>554</v>
      </c>
      <c r="C66" s="438">
        <v>225</v>
      </c>
      <c r="D66" s="437" t="s">
        <v>577</v>
      </c>
      <c r="E66" s="443">
        <v>1</v>
      </c>
      <c r="F66" s="443"/>
      <c r="G66" s="444"/>
      <c r="H66" s="443">
        <v>1</v>
      </c>
      <c r="I66" s="445">
        <f t="shared" si="1"/>
        <v>1</v>
      </c>
      <c r="J66" s="446">
        <f t="shared" si="2"/>
        <v>1</v>
      </c>
    </row>
    <row r="67" spans="1:10" ht="21.75" customHeight="1">
      <c r="A67" s="437" t="s">
        <v>553</v>
      </c>
      <c r="B67" s="437" t="s">
        <v>554</v>
      </c>
      <c r="C67" s="438" t="s">
        <v>578</v>
      </c>
      <c r="D67" s="437" t="s">
        <v>579</v>
      </c>
      <c r="E67" s="443">
        <v>8</v>
      </c>
      <c r="F67" s="443"/>
      <c r="G67" s="444"/>
      <c r="H67" s="443">
        <v>1</v>
      </c>
      <c r="I67" s="445">
        <f t="shared" si="1"/>
        <v>0.125</v>
      </c>
      <c r="J67" s="446">
        <f t="shared" si="2"/>
        <v>0.125</v>
      </c>
    </row>
    <row r="68" spans="1:10" ht="21.75" customHeight="1">
      <c r="A68" s="437" t="s">
        <v>553</v>
      </c>
      <c r="B68" s="437" t="s">
        <v>554</v>
      </c>
      <c r="C68" s="438">
        <v>226</v>
      </c>
      <c r="D68" s="437" t="s">
        <v>580</v>
      </c>
      <c r="E68" s="443">
        <v>4</v>
      </c>
      <c r="F68" s="443"/>
      <c r="G68" s="444"/>
      <c r="H68" s="443">
        <v>1</v>
      </c>
      <c r="I68" s="445">
        <f t="shared" si="1"/>
        <v>0.25</v>
      </c>
      <c r="J68" s="446">
        <f t="shared" si="2"/>
        <v>0.25</v>
      </c>
    </row>
    <row r="69" spans="1:10" ht="21.75" customHeight="1">
      <c r="A69" s="437" t="s">
        <v>553</v>
      </c>
      <c r="B69" s="437" t="s">
        <v>554</v>
      </c>
      <c r="C69" s="438">
        <v>328</v>
      </c>
      <c r="D69" s="437" t="s">
        <v>581</v>
      </c>
      <c r="E69" s="443">
        <v>4</v>
      </c>
      <c r="F69" s="443"/>
      <c r="G69" s="444"/>
      <c r="H69" s="443"/>
      <c r="I69" s="445"/>
      <c r="J69" s="446"/>
    </row>
    <row r="70" spans="1:10" ht="21.75" customHeight="1">
      <c r="A70" s="437" t="s">
        <v>553</v>
      </c>
      <c r="B70" s="437" t="s">
        <v>554</v>
      </c>
      <c r="C70" s="438">
        <v>140</v>
      </c>
      <c r="D70" s="437" t="s">
        <v>441</v>
      </c>
      <c r="E70" s="443">
        <v>7</v>
      </c>
      <c r="F70" s="443"/>
      <c r="G70" s="444"/>
      <c r="H70" s="443"/>
      <c r="I70" s="445"/>
      <c r="J70" s="446"/>
    </row>
    <row r="71" spans="1:10" ht="21.75" customHeight="1">
      <c r="A71" s="437" t="s">
        <v>553</v>
      </c>
      <c r="B71" s="437" t="s">
        <v>554</v>
      </c>
      <c r="C71" s="438">
        <v>142</v>
      </c>
      <c r="D71" s="437" t="s">
        <v>442</v>
      </c>
      <c r="E71" s="443">
        <v>3</v>
      </c>
      <c r="F71" s="443"/>
      <c r="G71" s="444"/>
      <c r="H71" s="443">
        <v>1</v>
      </c>
      <c r="I71" s="445">
        <f t="shared" ref="I71:I134" si="4">H71/E71</f>
        <v>0.33333333333333331</v>
      </c>
      <c r="J71" s="446">
        <f t="shared" ref="J71:J134" si="5">G71+I71</f>
        <v>0.33333333333333331</v>
      </c>
    </row>
    <row r="72" spans="1:10" ht="21.75" customHeight="1">
      <c r="A72" s="437" t="s">
        <v>553</v>
      </c>
      <c r="B72" s="437" t="s">
        <v>554</v>
      </c>
      <c r="C72" s="438" t="s">
        <v>582</v>
      </c>
      <c r="D72" s="437" t="s">
        <v>583</v>
      </c>
      <c r="E72" s="443">
        <v>1</v>
      </c>
      <c r="F72" s="443"/>
      <c r="G72" s="444"/>
      <c r="H72" s="443"/>
      <c r="I72" s="445"/>
      <c r="J72" s="446"/>
    </row>
    <row r="73" spans="1:10" ht="21.75" customHeight="1">
      <c r="A73" s="437" t="s">
        <v>553</v>
      </c>
      <c r="B73" s="437" t="s">
        <v>554</v>
      </c>
      <c r="C73" s="438">
        <v>176</v>
      </c>
      <c r="D73" s="437" t="s">
        <v>584</v>
      </c>
      <c r="E73" s="443">
        <v>2</v>
      </c>
      <c r="F73" s="443"/>
      <c r="G73" s="444"/>
      <c r="H73" s="443"/>
      <c r="I73" s="445"/>
      <c r="J73" s="446"/>
    </row>
    <row r="74" spans="1:10" ht="21.75" customHeight="1">
      <c r="A74" s="437" t="s">
        <v>553</v>
      </c>
      <c r="B74" s="437" t="s">
        <v>554</v>
      </c>
      <c r="C74" s="438" t="s">
        <v>585</v>
      </c>
      <c r="D74" s="437" t="s">
        <v>443</v>
      </c>
      <c r="E74" s="443">
        <v>1</v>
      </c>
      <c r="F74" s="443"/>
      <c r="G74" s="444"/>
      <c r="H74" s="443"/>
      <c r="I74" s="445"/>
      <c r="J74" s="446"/>
    </row>
    <row r="75" spans="1:10" ht="21.75" customHeight="1">
      <c r="A75" s="437" t="s">
        <v>553</v>
      </c>
      <c r="B75" s="437" t="s">
        <v>554</v>
      </c>
      <c r="C75" s="438">
        <v>818</v>
      </c>
      <c r="D75" s="437" t="s">
        <v>463</v>
      </c>
      <c r="E75" s="443">
        <v>1</v>
      </c>
      <c r="F75" s="443"/>
      <c r="G75" s="444"/>
      <c r="H75" s="443">
        <v>1</v>
      </c>
      <c r="I75" s="445">
        <f t="shared" si="4"/>
        <v>1</v>
      </c>
      <c r="J75" s="446">
        <f t="shared" si="5"/>
        <v>1</v>
      </c>
    </row>
    <row r="76" spans="1:10" ht="21.75" customHeight="1">
      <c r="A76" s="437" t="s">
        <v>586</v>
      </c>
      <c r="B76" s="437" t="s">
        <v>587</v>
      </c>
      <c r="C76" s="438">
        <v>314</v>
      </c>
      <c r="D76" s="437" t="s">
        <v>588</v>
      </c>
      <c r="E76" s="443">
        <v>201</v>
      </c>
      <c r="F76" s="443">
        <v>3</v>
      </c>
      <c r="G76" s="444">
        <f t="shared" ref="G76:G127" si="6">F76/E76</f>
        <v>1.4925373134328358E-2</v>
      </c>
      <c r="H76" s="443">
        <v>56</v>
      </c>
      <c r="I76" s="445">
        <f t="shared" si="4"/>
        <v>0.27860696517412936</v>
      </c>
      <c r="J76" s="446">
        <f t="shared" si="5"/>
        <v>0.29353233830845771</v>
      </c>
    </row>
    <row r="77" spans="1:10" ht="21.75" customHeight="1">
      <c r="A77" s="437" t="s">
        <v>586</v>
      </c>
      <c r="B77" s="437" t="s">
        <v>587</v>
      </c>
      <c r="C77" s="438">
        <v>315</v>
      </c>
      <c r="D77" s="437" t="s">
        <v>589</v>
      </c>
      <c r="E77" s="443">
        <v>7</v>
      </c>
      <c r="F77" s="443"/>
      <c r="G77" s="444"/>
      <c r="H77" s="443"/>
      <c r="I77" s="445"/>
      <c r="J77" s="446"/>
    </row>
    <row r="78" spans="1:10" ht="21.75" customHeight="1">
      <c r="A78" s="437" t="s">
        <v>586</v>
      </c>
      <c r="B78" s="437" t="s">
        <v>587</v>
      </c>
      <c r="C78" s="438">
        <v>177</v>
      </c>
      <c r="D78" s="437" t="s">
        <v>406</v>
      </c>
      <c r="E78" s="443">
        <v>59</v>
      </c>
      <c r="F78" s="443"/>
      <c r="G78" s="444"/>
      <c r="H78" s="443">
        <v>17</v>
      </c>
      <c r="I78" s="445">
        <f t="shared" si="4"/>
        <v>0.28813559322033899</v>
      </c>
      <c r="J78" s="446">
        <f t="shared" si="5"/>
        <v>0.28813559322033899</v>
      </c>
    </row>
    <row r="79" spans="1:10" ht="21.75" customHeight="1">
      <c r="A79" s="437" t="s">
        <v>586</v>
      </c>
      <c r="B79" s="437" t="s">
        <v>587</v>
      </c>
      <c r="C79" s="438">
        <v>819</v>
      </c>
      <c r="D79" s="437" t="s">
        <v>590</v>
      </c>
      <c r="E79" s="443">
        <v>4</v>
      </c>
      <c r="F79" s="443"/>
      <c r="G79" s="444"/>
      <c r="H79" s="443">
        <v>2</v>
      </c>
      <c r="I79" s="445">
        <f t="shared" si="4"/>
        <v>0.5</v>
      </c>
      <c r="J79" s="446">
        <f t="shared" si="5"/>
        <v>0.5</v>
      </c>
    </row>
    <row r="80" spans="1:10" ht="21.75" customHeight="1">
      <c r="A80" s="437" t="s">
        <v>586</v>
      </c>
      <c r="B80" s="437" t="s">
        <v>587</v>
      </c>
      <c r="C80" s="438">
        <v>610</v>
      </c>
      <c r="D80" s="437" t="s">
        <v>591</v>
      </c>
      <c r="E80" s="443">
        <v>4</v>
      </c>
      <c r="F80" s="443"/>
      <c r="G80" s="444"/>
      <c r="H80" s="443">
        <v>2</v>
      </c>
      <c r="I80" s="445">
        <f t="shared" si="4"/>
        <v>0.5</v>
      </c>
      <c r="J80" s="446">
        <f t="shared" si="5"/>
        <v>0.5</v>
      </c>
    </row>
    <row r="81" spans="1:10" ht="21.75" customHeight="1">
      <c r="A81" s="437" t="s">
        <v>586</v>
      </c>
      <c r="B81" s="437" t="s">
        <v>587</v>
      </c>
      <c r="C81" s="438">
        <v>604</v>
      </c>
      <c r="D81" s="437" t="s">
        <v>592</v>
      </c>
      <c r="E81" s="443">
        <v>55</v>
      </c>
      <c r="F81" s="443">
        <v>8</v>
      </c>
      <c r="G81" s="444">
        <f t="shared" si="6"/>
        <v>0.14545454545454545</v>
      </c>
      <c r="H81" s="443">
        <v>17</v>
      </c>
      <c r="I81" s="445">
        <f t="shared" si="4"/>
        <v>0.30909090909090908</v>
      </c>
      <c r="J81" s="446">
        <f t="shared" si="5"/>
        <v>0.45454545454545453</v>
      </c>
    </row>
    <row r="82" spans="1:10" ht="21.75" customHeight="1">
      <c r="A82" s="437" t="s">
        <v>586</v>
      </c>
      <c r="B82" s="437" t="s">
        <v>587</v>
      </c>
      <c r="C82" s="438" t="s">
        <v>593</v>
      </c>
      <c r="D82" s="437" t="s">
        <v>594</v>
      </c>
      <c r="E82" s="443">
        <v>52</v>
      </c>
      <c r="F82" s="443">
        <v>9</v>
      </c>
      <c r="G82" s="444">
        <f t="shared" si="6"/>
        <v>0.17307692307692307</v>
      </c>
      <c r="H82" s="443">
        <v>9</v>
      </c>
      <c r="I82" s="445">
        <f t="shared" si="4"/>
        <v>0.17307692307692307</v>
      </c>
      <c r="J82" s="446">
        <f t="shared" si="5"/>
        <v>0.34615384615384615</v>
      </c>
    </row>
    <row r="83" spans="1:10" ht="21.75" customHeight="1">
      <c r="A83" s="437" t="s">
        <v>586</v>
      </c>
      <c r="B83" s="437" t="s">
        <v>587</v>
      </c>
      <c r="C83" s="438">
        <v>607</v>
      </c>
      <c r="D83" s="437" t="s">
        <v>595</v>
      </c>
      <c r="E83" s="443">
        <v>27</v>
      </c>
      <c r="F83" s="443"/>
      <c r="G83" s="444"/>
      <c r="H83" s="443">
        <v>12</v>
      </c>
      <c r="I83" s="445">
        <f t="shared" si="4"/>
        <v>0.44444444444444442</v>
      </c>
      <c r="J83" s="446">
        <f t="shared" si="5"/>
        <v>0.44444444444444442</v>
      </c>
    </row>
    <row r="84" spans="1:10" ht="21.75" customHeight="1">
      <c r="A84" s="437" t="s">
        <v>586</v>
      </c>
      <c r="B84" s="437" t="s">
        <v>587</v>
      </c>
      <c r="C84" s="438">
        <v>605</v>
      </c>
      <c r="D84" s="437" t="s">
        <v>596</v>
      </c>
      <c r="E84" s="443">
        <v>13</v>
      </c>
      <c r="F84" s="443">
        <v>3</v>
      </c>
      <c r="G84" s="444">
        <f t="shared" si="6"/>
        <v>0.23076923076923078</v>
      </c>
      <c r="H84" s="443">
        <v>4</v>
      </c>
      <c r="I84" s="445">
        <f t="shared" si="4"/>
        <v>0.30769230769230771</v>
      </c>
      <c r="J84" s="446">
        <f t="shared" si="5"/>
        <v>0.53846153846153855</v>
      </c>
    </row>
    <row r="85" spans="1:10" ht="21.75" customHeight="1">
      <c r="A85" s="437" t="s">
        <v>586</v>
      </c>
      <c r="B85" s="437" t="s">
        <v>587</v>
      </c>
      <c r="C85" s="438">
        <v>602</v>
      </c>
      <c r="D85" s="437" t="s">
        <v>597</v>
      </c>
      <c r="E85" s="443">
        <v>7</v>
      </c>
      <c r="F85" s="443"/>
      <c r="G85" s="444"/>
      <c r="H85" s="443">
        <v>3</v>
      </c>
      <c r="I85" s="445">
        <f t="shared" si="4"/>
        <v>0.42857142857142855</v>
      </c>
      <c r="J85" s="446">
        <f t="shared" si="5"/>
        <v>0.42857142857142855</v>
      </c>
    </row>
    <row r="86" spans="1:10" ht="21.75" customHeight="1">
      <c r="A86" s="437" t="s">
        <v>586</v>
      </c>
      <c r="B86" s="437" t="s">
        <v>598</v>
      </c>
      <c r="C86" s="438" t="s">
        <v>599</v>
      </c>
      <c r="D86" s="437" t="s">
        <v>330</v>
      </c>
      <c r="E86" s="443">
        <v>4</v>
      </c>
      <c r="F86" s="443"/>
      <c r="G86" s="444"/>
      <c r="H86" s="443">
        <v>3</v>
      </c>
      <c r="I86" s="445">
        <f t="shared" si="4"/>
        <v>0.75</v>
      </c>
      <c r="J86" s="446">
        <f t="shared" si="5"/>
        <v>0.75</v>
      </c>
    </row>
    <row r="87" spans="1:10" ht="21.75" customHeight="1">
      <c r="A87" s="437" t="s">
        <v>586</v>
      </c>
      <c r="B87" s="437" t="s">
        <v>598</v>
      </c>
      <c r="C87" s="438" t="s">
        <v>600</v>
      </c>
      <c r="D87" s="437" t="s">
        <v>331</v>
      </c>
      <c r="E87" s="443">
        <v>32</v>
      </c>
      <c r="F87" s="443">
        <v>2</v>
      </c>
      <c r="G87" s="444">
        <f t="shared" si="6"/>
        <v>6.25E-2</v>
      </c>
      <c r="H87" s="443">
        <v>7</v>
      </c>
      <c r="I87" s="445">
        <f t="shared" si="4"/>
        <v>0.21875</v>
      </c>
      <c r="J87" s="446">
        <f t="shared" si="5"/>
        <v>0.28125</v>
      </c>
    </row>
    <row r="88" spans="1:10" ht="21.75" customHeight="1">
      <c r="A88" s="437" t="s">
        <v>586</v>
      </c>
      <c r="B88" s="437" t="s">
        <v>598</v>
      </c>
      <c r="C88" s="438">
        <v>128</v>
      </c>
      <c r="D88" s="437" t="s">
        <v>332</v>
      </c>
      <c r="E88" s="443">
        <v>3</v>
      </c>
      <c r="F88" s="443"/>
      <c r="G88" s="444"/>
      <c r="H88" s="443">
        <v>1</v>
      </c>
      <c r="I88" s="445">
        <f t="shared" si="4"/>
        <v>0.33333333333333331</v>
      </c>
      <c r="J88" s="446">
        <f t="shared" si="5"/>
        <v>0.33333333333333331</v>
      </c>
    </row>
    <row r="89" spans="1:10" ht="21.75" customHeight="1">
      <c r="A89" s="437" t="s">
        <v>586</v>
      </c>
      <c r="B89" s="437" t="s">
        <v>598</v>
      </c>
      <c r="C89" s="438" t="s">
        <v>601</v>
      </c>
      <c r="D89" s="437" t="s">
        <v>404</v>
      </c>
      <c r="E89" s="443">
        <v>23</v>
      </c>
      <c r="F89" s="443"/>
      <c r="G89" s="444"/>
      <c r="H89" s="443">
        <v>17</v>
      </c>
      <c r="I89" s="445">
        <f t="shared" si="4"/>
        <v>0.73913043478260865</v>
      </c>
      <c r="J89" s="446">
        <f t="shared" si="5"/>
        <v>0.73913043478260865</v>
      </c>
    </row>
    <row r="90" spans="1:10" ht="21.75" customHeight="1">
      <c r="A90" s="437" t="s">
        <v>586</v>
      </c>
      <c r="B90" s="437" t="s">
        <v>598</v>
      </c>
      <c r="C90" s="438" t="s">
        <v>602</v>
      </c>
      <c r="D90" s="437" t="s">
        <v>333</v>
      </c>
      <c r="E90" s="443">
        <v>45</v>
      </c>
      <c r="F90" s="443"/>
      <c r="G90" s="444"/>
      <c r="H90" s="443">
        <v>13</v>
      </c>
      <c r="I90" s="445">
        <f t="shared" si="4"/>
        <v>0.28888888888888886</v>
      </c>
      <c r="J90" s="446">
        <f t="shared" si="5"/>
        <v>0.28888888888888886</v>
      </c>
    </row>
    <row r="91" spans="1:10" ht="21.75" customHeight="1">
      <c r="A91" s="437" t="s">
        <v>586</v>
      </c>
      <c r="B91" s="437" t="s">
        <v>598</v>
      </c>
      <c r="C91" s="438" t="s">
        <v>603</v>
      </c>
      <c r="D91" s="437" t="s">
        <v>334</v>
      </c>
      <c r="E91" s="443">
        <v>18</v>
      </c>
      <c r="F91" s="443">
        <v>1</v>
      </c>
      <c r="G91" s="444">
        <f t="shared" si="6"/>
        <v>5.5555555555555552E-2</v>
      </c>
      <c r="H91" s="443">
        <v>3</v>
      </c>
      <c r="I91" s="445">
        <f t="shared" si="4"/>
        <v>0.16666666666666666</v>
      </c>
      <c r="J91" s="446">
        <f t="shared" si="5"/>
        <v>0.22222222222222221</v>
      </c>
    </row>
    <row r="92" spans="1:10" ht="21.75" customHeight="1">
      <c r="A92" s="437" t="s">
        <v>586</v>
      </c>
      <c r="B92" s="437" t="s">
        <v>598</v>
      </c>
      <c r="C92" s="438" t="s">
        <v>604</v>
      </c>
      <c r="D92" s="437" t="s">
        <v>335</v>
      </c>
      <c r="E92" s="443">
        <v>13</v>
      </c>
      <c r="F92" s="443">
        <v>1</v>
      </c>
      <c r="G92" s="444">
        <f t="shared" si="6"/>
        <v>7.6923076923076927E-2</v>
      </c>
      <c r="H92" s="443">
        <v>3</v>
      </c>
      <c r="I92" s="445">
        <f t="shared" si="4"/>
        <v>0.23076923076923078</v>
      </c>
      <c r="J92" s="446">
        <f t="shared" si="5"/>
        <v>0.30769230769230771</v>
      </c>
    </row>
    <row r="93" spans="1:10" ht="21.75" customHeight="1">
      <c r="A93" s="437" t="s">
        <v>586</v>
      </c>
      <c r="B93" s="437" t="s">
        <v>598</v>
      </c>
      <c r="C93" s="438" t="s">
        <v>605</v>
      </c>
      <c r="D93" s="437" t="s">
        <v>336</v>
      </c>
      <c r="E93" s="443">
        <v>2</v>
      </c>
      <c r="F93" s="443"/>
      <c r="G93" s="444"/>
      <c r="H93" s="443"/>
      <c r="I93" s="445"/>
      <c r="J93" s="446"/>
    </row>
    <row r="94" spans="1:10" ht="21.75" customHeight="1">
      <c r="A94" s="437" t="s">
        <v>586</v>
      </c>
      <c r="B94" s="437" t="s">
        <v>598</v>
      </c>
      <c r="C94" s="438">
        <v>207</v>
      </c>
      <c r="D94" s="437" t="s">
        <v>606</v>
      </c>
      <c r="E94" s="443">
        <v>19</v>
      </c>
      <c r="F94" s="443"/>
      <c r="G94" s="444"/>
      <c r="H94" s="443">
        <v>6</v>
      </c>
      <c r="I94" s="445">
        <f t="shared" si="4"/>
        <v>0.31578947368421051</v>
      </c>
      <c r="J94" s="446">
        <f t="shared" si="5"/>
        <v>0.31578947368421051</v>
      </c>
    </row>
    <row r="95" spans="1:10" ht="21.75" customHeight="1">
      <c r="A95" s="437" t="s">
        <v>586</v>
      </c>
      <c r="B95" s="437" t="s">
        <v>598</v>
      </c>
      <c r="C95" s="438">
        <v>208</v>
      </c>
      <c r="D95" s="437" t="s">
        <v>607</v>
      </c>
      <c r="E95" s="443">
        <v>2</v>
      </c>
      <c r="F95" s="443"/>
      <c r="G95" s="444"/>
      <c r="H95" s="443"/>
      <c r="I95" s="445"/>
      <c r="J95" s="446"/>
    </row>
    <row r="96" spans="1:10" ht="21.75" customHeight="1">
      <c r="A96" s="437" t="s">
        <v>586</v>
      </c>
      <c r="B96" s="437" t="s">
        <v>598</v>
      </c>
      <c r="C96" s="438">
        <v>209</v>
      </c>
      <c r="D96" s="437" t="s">
        <v>608</v>
      </c>
      <c r="E96" s="443">
        <v>10</v>
      </c>
      <c r="F96" s="443"/>
      <c r="G96" s="444"/>
      <c r="H96" s="443">
        <v>4</v>
      </c>
      <c r="I96" s="445">
        <f t="shared" si="4"/>
        <v>0.4</v>
      </c>
      <c r="J96" s="446">
        <f t="shared" si="5"/>
        <v>0.4</v>
      </c>
    </row>
    <row r="97" spans="1:10" ht="21.75" customHeight="1">
      <c r="A97" s="437" t="s">
        <v>586</v>
      </c>
      <c r="B97" s="437" t="s">
        <v>598</v>
      </c>
      <c r="C97" s="438">
        <v>175</v>
      </c>
      <c r="D97" s="437" t="s">
        <v>609</v>
      </c>
      <c r="E97" s="443">
        <v>5</v>
      </c>
      <c r="F97" s="443"/>
      <c r="G97" s="444"/>
      <c r="H97" s="443">
        <v>2</v>
      </c>
      <c r="I97" s="445">
        <f t="shared" si="4"/>
        <v>0.4</v>
      </c>
      <c r="J97" s="446">
        <f t="shared" si="5"/>
        <v>0.4</v>
      </c>
    </row>
    <row r="98" spans="1:10" ht="21.75" customHeight="1">
      <c r="A98" s="437" t="s">
        <v>586</v>
      </c>
      <c r="B98" s="437" t="s">
        <v>598</v>
      </c>
      <c r="C98" s="438">
        <v>214</v>
      </c>
      <c r="D98" s="437" t="s">
        <v>610</v>
      </c>
      <c r="E98" s="443">
        <v>6</v>
      </c>
      <c r="F98" s="443"/>
      <c r="G98" s="444"/>
      <c r="H98" s="443">
        <v>4</v>
      </c>
      <c r="I98" s="445">
        <f t="shared" si="4"/>
        <v>0.66666666666666663</v>
      </c>
      <c r="J98" s="446">
        <f t="shared" si="5"/>
        <v>0.66666666666666663</v>
      </c>
    </row>
    <row r="99" spans="1:10" ht="21.75" customHeight="1">
      <c r="A99" s="437" t="s">
        <v>586</v>
      </c>
      <c r="B99" s="437" t="s">
        <v>598</v>
      </c>
      <c r="C99" s="438">
        <v>230</v>
      </c>
      <c r="D99" s="437" t="s">
        <v>611</v>
      </c>
      <c r="E99" s="443">
        <v>1</v>
      </c>
      <c r="F99" s="443"/>
      <c r="G99" s="444"/>
      <c r="H99" s="443"/>
      <c r="I99" s="445"/>
      <c r="J99" s="446"/>
    </row>
    <row r="100" spans="1:10" ht="21.75" customHeight="1">
      <c r="A100" s="437" t="s">
        <v>586</v>
      </c>
      <c r="B100" s="437" t="s">
        <v>598</v>
      </c>
      <c r="C100" s="438" t="s">
        <v>612</v>
      </c>
      <c r="D100" s="437" t="s">
        <v>613</v>
      </c>
      <c r="E100" s="443">
        <v>5</v>
      </c>
      <c r="F100" s="443"/>
      <c r="G100" s="444"/>
      <c r="H100" s="443">
        <v>2</v>
      </c>
      <c r="I100" s="445">
        <f t="shared" si="4"/>
        <v>0.4</v>
      </c>
      <c r="J100" s="446">
        <f t="shared" si="5"/>
        <v>0.4</v>
      </c>
    </row>
    <row r="101" spans="1:10" ht="21.75" customHeight="1">
      <c r="A101" s="437" t="s">
        <v>586</v>
      </c>
      <c r="B101" s="437" t="s">
        <v>598</v>
      </c>
      <c r="C101" s="438" t="s">
        <v>614</v>
      </c>
      <c r="D101" s="437" t="s">
        <v>615</v>
      </c>
      <c r="E101" s="443">
        <v>1</v>
      </c>
      <c r="F101" s="443"/>
      <c r="G101" s="444"/>
      <c r="H101" s="443"/>
      <c r="I101" s="445"/>
      <c r="J101" s="446"/>
    </row>
    <row r="102" spans="1:10" ht="21.75" customHeight="1">
      <c r="A102" s="437" t="s">
        <v>586</v>
      </c>
      <c r="B102" s="437" t="s">
        <v>598</v>
      </c>
      <c r="C102" s="438" t="s">
        <v>616</v>
      </c>
      <c r="D102" s="437" t="s">
        <v>617</v>
      </c>
      <c r="E102" s="443">
        <v>40</v>
      </c>
      <c r="F102" s="443">
        <v>3</v>
      </c>
      <c r="G102" s="444">
        <f t="shared" si="6"/>
        <v>7.4999999999999997E-2</v>
      </c>
      <c r="H102" s="443">
        <v>9</v>
      </c>
      <c r="I102" s="445">
        <f t="shared" si="4"/>
        <v>0.22500000000000001</v>
      </c>
      <c r="J102" s="446">
        <f t="shared" si="5"/>
        <v>0.3</v>
      </c>
    </row>
    <row r="103" spans="1:10" ht="21.75" customHeight="1">
      <c r="A103" s="437" t="s">
        <v>586</v>
      </c>
      <c r="B103" s="437" t="s">
        <v>598</v>
      </c>
      <c r="C103" s="438">
        <v>305</v>
      </c>
      <c r="D103" s="437" t="s">
        <v>618</v>
      </c>
      <c r="E103" s="443">
        <v>6</v>
      </c>
      <c r="F103" s="443">
        <v>1</v>
      </c>
      <c r="G103" s="444">
        <f t="shared" si="6"/>
        <v>0.16666666666666666</v>
      </c>
      <c r="H103" s="443">
        <v>2</v>
      </c>
      <c r="I103" s="445">
        <f t="shared" si="4"/>
        <v>0.33333333333333331</v>
      </c>
      <c r="J103" s="446">
        <f t="shared" si="5"/>
        <v>0.5</v>
      </c>
    </row>
    <row r="104" spans="1:10" ht="21.75" customHeight="1">
      <c r="A104" s="437" t="s">
        <v>586</v>
      </c>
      <c r="B104" s="437" t="s">
        <v>598</v>
      </c>
      <c r="C104" s="438">
        <v>902</v>
      </c>
      <c r="D104" s="437" t="s">
        <v>619</v>
      </c>
      <c r="E104" s="443">
        <v>3</v>
      </c>
      <c r="F104" s="443">
        <v>1</v>
      </c>
      <c r="G104" s="444">
        <f t="shared" si="6"/>
        <v>0.33333333333333331</v>
      </c>
      <c r="H104" s="443">
        <v>1</v>
      </c>
      <c r="I104" s="445">
        <f t="shared" si="4"/>
        <v>0.33333333333333331</v>
      </c>
      <c r="J104" s="446">
        <f t="shared" si="5"/>
        <v>0.66666666666666663</v>
      </c>
    </row>
    <row r="105" spans="1:10" ht="21.75" customHeight="1">
      <c r="A105" s="437" t="s">
        <v>586</v>
      </c>
      <c r="B105" s="437" t="s">
        <v>598</v>
      </c>
      <c r="C105" s="438" t="s">
        <v>620</v>
      </c>
      <c r="D105" s="437" t="s">
        <v>621</v>
      </c>
      <c r="E105" s="443">
        <v>13</v>
      </c>
      <c r="F105" s="443"/>
      <c r="G105" s="444"/>
      <c r="H105" s="443">
        <v>4</v>
      </c>
      <c r="I105" s="445">
        <f t="shared" si="4"/>
        <v>0.30769230769230771</v>
      </c>
      <c r="J105" s="446">
        <f t="shared" si="5"/>
        <v>0.30769230769230771</v>
      </c>
    </row>
    <row r="106" spans="1:10" ht="21.75" customHeight="1">
      <c r="A106" s="437" t="s">
        <v>586</v>
      </c>
      <c r="B106" s="437" t="s">
        <v>598</v>
      </c>
      <c r="C106" s="438">
        <v>239</v>
      </c>
      <c r="D106" s="437" t="s">
        <v>622</v>
      </c>
      <c r="E106" s="443">
        <v>6</v>
      </c>
      <c r="F106" s="443">
        <v>2</v>
      </c>
      <c r="G106" s="444">
        <f t="shared" si="6"/>
        <v>0.33333333333333331</v>
      </c>
      <c r="H106" s="443">
        <v>2</v>
      </c>
      <c r="I106" s="445">
        <f t="shared" si="4"/>
        <v>0.33333333333333331</v>
      </c>
      <c r="J106" s="446">
        <f t="shared" si="5"/>
        <v>0.66666666666666663</v>
      </c>
    </row>
    <row r="107" spans="1:10" ht="21.75" customHeight="1">
      <c r="A107" s="437" t="s">
        <v>586</v>
      </c>
      <c r="B107" s="437" t="s">
        <v>598</v>
      </c>
      <c r="C107" s="438">
        <v>204</v>
      </c>
      <c r="D107" s="437" t="s">
        <v>623</v>
      </c>
      <c r="E107" s="443">
        <v>7</v>
      </c>
      <c r="F107" s="443"/>
      <c r="G107" s="444"/>
      <c r="H107" s="443">
        <v>1</v>
      </c>
      <c r="I107" s="445">
        <f t="shared" si="4"/>
        <v>0.14285714285714285</v>
      </c>
      <c r="J107" s="446">
        <f t="shared" si="5"/>
        <v>0.14285714285714285</v>
      </c>
    </row>
    <row r="108" spans="1:10" ht="21.75" customHeight="1">
      <c r="A108" s="437" t="s">
        <v>586</v>
      </c>
      <c r="B108" s="437" t="s">
        <v>598</v>
      </c>
      <c r="C108" s="438">
        <v>193</v>
      </c>
      <c r="D108" s="437" t="s">
        <v>624</v>
      </c>
      <c r="E108" s="443">
        <v>1</v>
      </c>
      <c r="F108" s="443"/>
      <c r="G108" s="444"/>
      <c r="H108" s="443"/>
      <c r="I108" s="445"/>
      <c r="J108" s="446"/>
    </row>
    <row r="109" spans="1:10" ht="21.75" customHeight="1">
      <c r="A109" s="437" t="s">
        <v>586</v>
      </c>
      <c r="B109" s="437" t="s">
        <v>598</v>
      </c>
      <c r="C109" s="438">
        <v>194</v>
      </c>
      <c r="D109" s="437" t="s">
        <v>625</v>
      </c>
      <c r="E109" s="443">
        <v>1</v>
      </c>
      <c r="F109" s="443"/>
      <c r="G109" s="444"/>
      <c r="H109" s="443"/>
      <c r="I109" s="445"/>
      <c r="J109" s="446"/>
    </row>
    <row r="110" spans="1:10" ht="21.75" customHeight="1">
      <c r="A110" s="437" t="s">
        <v>586</v>
      </c>
      <c r="B110" s="437" t="s">
        <v>598</v>
      </c>
      <c r="C110" s="438">
        <v>196</v>
      </c>
      <c r="D110" s="437" t="s">
        <v>626</v>
      </c>
      <c r="E110" s="443">
        <v>2</v>
      </c>
      <c r="F110" s="443">
        <v>1</v>
      </c>
      <c r="G110" s="444">
        <f t="shared" si="6"/>
        <v>0.5</v>
      </c>
      <c r="H110" s="443"/>
      <c r="I110" s="445"/>
      <c r="J110" s="446">
        <f t="shared" si="5"/>
        <v>0.5</v>
      </c>
    </row>
    <row r="111" spans="1:10" ht="21.75" customHeight="1">
      <c r="A111" s="437" t="s">
        <v>586</v>
      </c>
      <c r="B111" s="437" t="s">
        <v>598</v>
      </c>
      <c r="C111" s="438">
        <v>172</v>
      </c>
      <c r="D111" s="437" t="s">
        <v>627</v>
      </c>
      <c r="E111" s="443">
        <v>9</v>
      </c>
      <c r="F111" s="443"/>
      <c r="G111" s="444"/>
      <c r="H111" s="443">
        <v>4</v>
      </c>
      <c r="I111" s="445">
        <f t="shared" si="4"/>
        <v>0.44444444444444442</v>
      </c>
      <c r="J111" s="446">
        <f t="shared" si="5"/>
        <v>0.44444444444444442</v>
      </c>
    </row>
    <row r="112" spans="1:10" ht="21.75" customHeight="1">
      <c r="A112" s="437" t="s">
        <v>586</v>
      </c>
      <c r="B112" s="437" t="s">
        <v>598</v>
      </c>
      <c r="C112" s="438">
        <v>342</v>
      </c>
      <c r="D112" s="437" t="s">
        <v>628</v>
      </c>
      <c r="E112" s="443">
        <v>10</v>
      </c>
      <c r="F112" s="443"/>
      <c r="G112" s="444"/>
      <c r="H112" s="443">
        <v>1</v>
      </c>
      <c r="I112" s="445">
        <f t="shared" si="4"/>
        <v>0.1</v>
      </c>
      <c r="J112" s="446">
        <f t="shared" si="5"/>
        <v>0.1</v>
      </c>
    </row>
    <row r="113" spans="1:10" ht="21.75" customHeight="1">
      <c r="A113" s="437" t="s">
        <v>586</v>
      </c>
      <c r="B113" s="437" t="s">
        <v>598</v>
      </c>
      <c r="C113" s="438">
        <v>243</v>
      </c>
      <c r="D113" s="437" t="s">
        <v>449</v>
      </c>
      <c r="E113" s="443">
        <v>1</v>
      </c>
      <c r="F113" s="443"/>
      <c r="G113" s="444"/>
      <c r="H113" s="443"/>
      <c r="I113" s="445"/>
      <c r="J113" s="446"/>
    </row>
    <row r="114" spans="1:10" ht="21.75" customHeight="1">
      <c r="A114" s="437" t="s">
        <v>586</v>
      </c>
      <c r="B114" s="437" t="s">
        <v>598</v>
      </c>
      <c r="C114" s="438" t="s">
        <v>629</v>
      </c>
      <c r="D114" s="437" t="s">
        <v>630</v>
      </c>
      <c r="E114" s="443">
        <v>2</v>
      </c>
      <c r="F114" s="443"/>
      <c r="G114" s="444"/>
      <c r="H114" s="443">
        <v>1</v>
      </c>
      <c r="I114" s="445">
        <f t="shared" si="4"/>
        <v>0.5</v>
      </c>
      <c r="J114" s="446">
        <f t="shared" si="5"/>
        <v>0.5</v>
      </c>
    </row>
    <row r="115" spans="1:10" ht="21.75" customHeight="1">
      <c r="A115" s="437" t="s">
        <v>586</v>
      </c>
      <c r="B115" s="437" t="s">
        <v>598</v>
      </c>
      <c r="C115" s="438">
        <v>910</v>
      </c>
      <c r="D115" s="437" t="s">
        <v>345</v>
      </c>
      <c r="E115" s="443">
        <v>19</v>
      </c>
      <c r="F115" s="443">
        <v>3</v>
      </c>
      <c r="G115" s="444">
        <f t="shared" si="6"/>
        <v>0.15789473684210525</v>
      </c>
      <c r="H115" s="443">
        <v>6</v>
      </c>
      <c r="I115" s="445">
        <f t="shared" si="4"/>
        <v>0.31578947368421051</v>
      </c>
      <c r="J115" s="446">
        <f t="shared" si="5"/>
        <v>0.47368421052631576</v>
      </c>
    </row>
    <row r="116" spans="1:10" ht="21.75" customHeight="1">
      <c r="A116" s="437" t="s">
        <v>586</v>
      </c>
      <c r="B116" s="437" t="s">
        <v>598</v>
      </c>
      <c r="C116" s="438">
        <v>212</v>
      </c>
      <c r="D116" s="437" t="s">
        <v>426</v>
      </c>
      <c r="E116" s="443">
        <v>2</v>
      </c>
      <c r="F116" s="443"/>
      <c r="G116" s="444"/>
      <c r="H116" s="443">
        <v>1</v>
      </c>
      <c r="I116" s="445">
        <f t="shared" si="4"/>
        <v>0.5</v>
      </c>
      <c r="J116" s="446">
        <f t="shared" si="5"/>
        <v>0.5</v>
      </c>
    </row>
    <row r="117" spans="1:10" ht="21.75" customHeight="1">
      <c r="A117" s="437" t="s">
        <v>586</v>
      </c>
      <c r="B117" s="437" t="s">
        <v>631</v>
      </c>
      <c r="C117" s="438">
        <v>301</v>
      </c>
      <c r="D117" s="437" t="s">
        <v>632</v>
      </c>
      <c r="E117" s="443">
        <v>77</v>
      </c>
      <c r="F117" s="443">
        <v>1</v>
      </c>
      <c r="G117" s="444">
        <f t="shared" si="6"/>
        <v>1.2987012987012988E-2</v>
      </c>
      <c r="H117" s="443">
        <v>29</v>
      </c>
      <c r="I117" s="445">
        <f t="shared" si="4"/>
        <v>0.37662337662337664</v>
      </c>
      <c r="J117" s="446">
        <f t="shared" si="5"/>
        <v>0.38961038961038963</v>
      </c>
    </row>
    <row r="118" spans="1:10" ht="21.75" customHeight="1">
      <c r="A118" s="437" t="s">
        <v>586</v>
      </c>
      <c r="B118" s="437" t="s">
        <v>631</v>
      </c>
      <c r="C118" s="438">
        <v>167</v>
      </c>
      <c r="D118" s="437" t="s">
        <v>407</v>
      </c>
      <c r="E118" s="443">
        <v>30</v>
      </c>
      <c r="F118" s="443">
        <v>1</v>
      </c>
      <c r="G118" s="444">
        <f t="shared" si="6"/>
        <v>3.3333333333333333E-2</v>
      </c>
      <c r="H118" s="443">
        <v>13</v>
      </c>
      <c r="I118" s="445">
        <f t="shared" si="4"/>
        <v>0.43333333333333335</v>
      </c>
      <c r="J118" s="446">
        <f t="shared" si="5"/>
        <v>0.46666666666666667</v>
      </c>
    </row>
    <row r="119" spans="1:10" ht="21.75" customHeight="1">
      <c r="A119" s="437" t="s">
        <v>586</v>
      </c>
      <c r="B119" s="437" t="s">
        <v>631</v>
      </c>
      <c r="C119" s="438">
        <v>149</v>
      </c>
      <c r="D119" s="437" t="s">
        <v>633</v>
      </c>
      <c r="E119" s="443">
        <v>2</v>
      </c>
      <c r="F119" s="443"/>
      <c r="G119" s="444"/>
      <c r="H119" s="443"/>
      <c r="I119" s="445"/>
      <c r="J119" s="446"/>
    </row>
    <row r="120" spans="1:10" ht="21.75" customHeight="1">
      <c r="A120" s="437" t="s">
        <v>586</v>
      </c>
      <c r="B120" s="437" t="s">
        <v>631</v>
      </c>
      <c r="C120" s="438" t="s">
        <v>634</v>
      </c>
      <c r="D120" s="437" t="s">
        <v>635</v>
      </c>
      <c r="E120" s="443">
        <v>421</v>
      </c>
      <c r="F120" s="443">
        <v>85</v>
      </c>
      <c r="G120" s="444">
        <f t="shared" si="6"/>
        <v>0.20190023752969122</v>
      </c>
      <c r="H120" s="443">
        <v>120</v>
      </c>
      <c r="I120" s="445">
        <f t="shared" si="4"/>
        <v>0.28503562945368172</v>
      </c>
      <c r="J120" s="446">
        <f t="shared" si="5"/>
        <v>0.48693586698337293</v>
      </c>
    </row>
    <row r="121" spans="1:10" ht="21.75" customHeight="1">
      <c r="A121" s="437" t="s">
        <v>586</v>
      </c>
      <c r="B121" s="437" t="s">
        <v>631</v>
      </c>
      <c r="C121" s="438" t="s">
        <v>636</v>
      </c>
      <c r="D121" s="437" t="s">
        <v>637</v>
      </c>
      <c r="E121" s="443">
        <v>22</v>
      </c>
      <c r="F121" s="443">
        <v>1</v>
      </c>
      <c r="G121" s="444">
        <f t="shared" si="6"/>
        <v>4.5454545454545456E-2</v>
      </c>
      <c r="H121" s="443">
        <v>6</v>
      </c>
      <c r="I121" s="445">
        <f t="shared" si="4"/>
        <v>0.27272727272727271</v>
      </c>
      <c r="J121" s="446">
        <f t="shared" si="5"/>
        <v>0.31818181818181818</v>
      </c>
    </row>
    <row r="122" spans="1:10" ht="21.75" customHeight="1">
      <c r="A122" s="437" t="s">
        <v>586</v>
      </c>
      <c r="B122" s="437" t="s">
        <v>631</v>
      </c>
      <c r="C122" s="438" t="s">
        <v>638</v>
      </c>
      <c r="D122" s="437" t="s">
        <v>639</v>
      </c>
      <c r="E122" s="443">
        <v>8</v>
      </c>
      <c r="F122" s="443"/>
      <c r="G122" s="444"/>
      <c r="H122" s="443">
        <v>5</v>
      </c>
      <c r="I122" s="445">
        <f t="shared" si="4"/>
        <v>0.625</v>
      </c>
      <c r="J122" s="446">
        <f t="shared" si="5"/>
        <v>0.625</v>
      </c>
    </row>
    <row r="123" spans="1:10" ht="21.75" customHeight="1">
      <c r="A123" s="437" t="s">
        <v>586</v>
      </c>
      <c r="B123" s="437" t="s">
        <v>631</v>
      </c>
      <c r="C123" s="438" t="s">
        <v>640</v>
      </c>
      <c r="D123" s="437" t="s">
        <v>641</v>
      </c>
      <c r="E123" s="443">
        <v>27</v>
      </c>
      <c r="F123" s="443">
        <v>1</v>
      </c>
      <c r="G123" s="444">
        <f t="shared" si="6"/>
        <v>3.7037037037037035E-2</v>
      </c>
      <c r="H123" s="443">
        <v>3</v>
      </c>
      <c r="I123" s="445">
        <f t="shared" si="4"/>
        <v>0.1111111111111111</v>
      </c>
      <c r="J123" s="446">
        <f t="shared" si="5"/>
        <v>0.14814814814814814</v>
      </c>
    </row>
    <row r="124" spans="1:10" ht="21.75" customHeight="1">
      <c r="A124" s="437" t="s">
        <v>586</v>
      </c>
      <c r="B124" s="437" t="s">
        <v>631</v>
      </c>
      <c r="C124" s="438">
        <v>238</v>
      </c>
      <c r="D124" s="437" t="s">
        <v>642</v>
      </c>
      <c r="E124" s="443">
        <v>4</v>
      </c>
      <c r="F124" s="443"/>
      <c r="G124" s="444"/>
      <c r="H124" s="443">
        <v>1</v>
      </c>
      <c r="I124" s="445">
        <f t="shared" si="4"/>
        <v>0.25</v>
      </c>
      <c r="J124" s="446">
        <f t="shared" si="5"/>
        <v>0.25</v>
      </c>
    </row>
    <row r="125" spans="1:10" ht="21.75" customHeight="1">
      <c r="A125" s="437" t="s">
        <v>586</v>
      </c>
      <c r="B125" s="437" t="s">
        <v>631</v>
      </c>
      <c r="C125" s="438" t="s">
        <v>643</v>
      </c>
      <c r="D125" s="437" t="s">
        <v>644</v>
      </c>
      <c r="E125" s="443">
        <v>3</v>
      </c>
      <c r="F125" s="443"/>
      <c r="G125" s="444"/>
      <c r="H125" s="443">
        <v>1</v>
      </c>
      <c r="I125" s="445">
        <f t="shared" si="4"/>
        <v>0.33333333333333331</v>
      </c>
      <c r="J125" s="446">
        <f t="shared" si="5"/>
        <v>0.33333333333333331</v>
      </c>
    </row>
    <row r="126" spans="1:10" ht="21.75" customHeight="1">
      <c r="A126" s="437" t="s">
        <v>586</v>
      </c>
      <c r="B126" s="437" t="s">
        <v>631</v>
      </c>
      <c r="C126" s="438" t="s">
        <v>645</v>
      </c>
      <c r="D126" s="437" t="s">
        <v>646</v>
      </c>
      <c r="E126" s="443">
        <v>14</v>
      </c>
      <c r="F126" s="443">
        <v>2</v>
      </c>
      <c r="G126" s="444">
        <f t="shared" si="6"/>
        <v>0.14285714285714285</v>
      </c>
      <c r="H126" s="443">
        <v>7</v>
      </c>
      <c r="I126" s="445">
        <f t="shared" si="4"/>
        <v>0.5</v>
      </c>
      <c r="J126" s="446">
        <f t="shared" si="5"/>
        <v>0.64285714285714279</v>
      </c>
    </row>
    <row r="127" spans="1:10" ht="21.75" customHeight="1">
      <c r="A127" s="437" t="s">
        <v>586</v>
      </c>
      <c r="B127" s="437" t="s">
        <v>631</v>
      </c>
      <c r="C127" s="438">
        <v>213</v>
      </c>
      <c r="D127" s="437" t="s">
        <v>647</v>
      </c>
      <c r="E127" s="443">
        <v>13</v>
      </c>
      <c r="F127" s="443">
        <v>1</v>
      </c>
      <c r="G127" s="444">
        <f t="shared" si="6"/>
        <v>7.6923076923076927E-2</v>
      </c>
      <c r="H127" s="443">
        <v>5</v>
      </c>
      <c r="I127" s="445">
        <f t="shared" si="4"/>
        <v>0.38461538461538464</v>
      </c>
      <c r="J127" s="446">
        <f t="shared" si="5"/>
        <v>0.46153846153846156</v>
      </c>
    </row>
    <row r="128" spans="1:10" ht="21.75" customHeight="1">
      <c r="A128" s="437" t="s">
        <v>586</v>
      </c>
      <c r="B128" s="437" t="s">
        <v>631</v>
      </c>
      <c r="C128" s="438">
        <v>232</v>
      </c>
      <c r="D128" s="437" t="s">
        <v>648</v>
      </c>
      <c r="E128" s="443">
        <v>3</v>
      </c>
      <c r="F128" s="443"/>
      <c r="G128" s="444"/>
      <c r="H128" s="443">
        <v>1</v>
      </c>
      <c r="I128" s="445">
        <f t="shared" si="4"/>
        <v>0.33333333333333331</v>
      </c>
      <c r="J128" s="446">
        <f t="shared" si="5"/>
        <v>0.33333333333333331</v>
      </c>
    </row>
    <row r="129" spans="1:10" ht="21.75" customHeight="1">
      <c r="A129" s="437" t="s">
        <v>586</v>
      </c>
      <c r="B129" s="437" t="s">
        <v>631</v>
      </c>
      <c r="C129" s="438" t="s">
        <v>649</v>
      </c>
      <c r="D129" s="437" t="s">
        <v>650</v>
      </c>
      <c r="E129" s="443">
        <v>3</v>
      </c>
      <c r="F129" s="443"/>
      <c r="G129" s="444"/>
      <c r="H129" s="443">
        <v>1</v>
      </c>
      <c r="I129" s="445">
        <f t="shared" si="4"/>
        <v>0.33333333333333331</v>
      </c>
      <c r="J129" s="446">
        <f t="shared" si="5"/>
        <v>0.33333333333333331</v>
      </c>
    </row>
    <row r="130" spans="1:10" ht="21.75" customHeight="1">
      <c r="A130" s="437" t="s">
        <v>586</v>
      </c>
      <c r="B130" s="437" t="s">
        <v>631</v>
      </c>
      <c r="C130" s="438" t="s">
        <v>651</v>
      </c>
      <c r="D130" s="437" t="s">
        <v>652</v>
      </c>
      <c r="E130" s="443">
        <v>2</v>
      </c>
      <c r="F130" s="443"/>
      <c r="G130" s="444"/>
      <c r="H130" s="443"/>
      <c r="I130" s="445"/>
      <c r="J130" s="446"/>
    </row>
    <row r="131" spans="1:10" ht="21.75" customHeight="1">
      <c r="A131" s="437" t="s">
        <v>586</v>
      </c>
      <c r="B131" s="437" t="s">
        <v>631</v>
      </c>
      <c r="C131" s="438" t="s">
        <v>653</v>
      </c>
      <c r="D131" s="437" t="s">
        <v>654</v>
      </c>
      <c r="E131" s="443">
        <v>1</v>
      </c>
      <c r="F131" s="443"/>
      <c r="G131" s="444"/>
      <c r="H131" s="443">
        <v>1</v>
      </c>
      <c r="I131" s="445">
        <f t="shared" si="4"/>
        <v>1</v>
      </c>
      <c r="J131" s="446">
        <f t="shared" si="5"/>
        <v>1</v>
      </c>
    </row>
    <row r="132" spans="1:10" ht="21.75" customHeight="1">
      <c r="A132" s="437" t="s">
        <v>586</v>
      </c>
      <c r="B132" s="437" t="s">
        <v>631</v>
      </c>
      <c r="C132" s="438">
        <v>814</v>
      </c>
      <c r="D132" s="437" t="s">
        <v>655</v>
      </c>
      <c r="E132" s="443">
        <v>1</v>
      </c>
      <c r="F132" s="443"/>
      <c r="G132" s="444"/>
      <c r="H132" s="443">
        <v>1</v>
      </c>
      <c r="I132" s="445">
        <f t="shared" si="4"/>
        <v>1</v>
      </c>
      <c r="J132" s="446">
        <f t="shared" si="5"/>
        <v>1</v>
      </c>
    </row>
    <row r="133" spans="1:10" ht="21.75" customHeight="1">
      <c r="A133" s="437" t="s">
        <v>586</v>
      </c>
      <c r="B133" s="437" t="s">
        <v>631</v>
      </c>
      <c r="C133" s="438" t="s">
        <v>656</v>
      </c>
      <c r="D133" s="437" t="s">
        <v>657</v>
      </c>
      <c r="E133" s="443">
        <v>12</v>
      </c>
      <c r="F133" s="443"/>
      <c r="G133" s="444"/>
      <c r="H133" s="443">
        <v>3</v>
      </c>
      <c r="I133" s="445">
        <f t="shared" si="4"/>
        <v>0.25</v>
      </c>
      <c r="J133" s="446">
        <f t="shared" si="5"/>
        <v>0.25</v>
      </c>
    </row>
    <row r="134" spans="1:10" ht="21.75" customHeight="1">
      <c r="A134" s="437" t="s">
        <v>586</v>
      </c>
      <c r="B134" s="437" t="s">
        <v>631</v>
      </c>
      <c r="C134" s="438">
        <v>233</v>
      </c>
      <c r="D134" s="437" t="s">
        <v>658</v>
      </c>
      <c r="E134" s="443">
        <v>3</v>
      </c>
      <c r="F134" s="443"/>
      <c r="G134" s="444"/>
      <c r="H134" s="443">
        <v>2</v>
      </c>
      <c r="I134" s="445">
        <f t="shared" si="4"/>
        <v>0.66666666666666663</v>
      </c>
      <c r="J134" s="446">
        <f t="shared" si="5"/>
        <v>0.66666666666666663</v>
      </c>
    </row>
    <row r="135" spans="1:10" ht="21.75" customHeight="1">
      <c r="A135" s="437" t="s">
        <v>586</v>
      </c>
      <c r="B135" s="437" t="s">
        <v>631</v>
      </c>
      <c r="C135" s="438">
        <v>813</v>
      </c>
      <c r="D135" s="437" t="s">
        <v>659</v>
      </c>
      <c r="E135" s="443">
        <v>1</v>
      </c>
      <c r="F135" s="443"/>
      <c r="G135" s="444"/>
      <c r="H135" s="443"/>
      <c r="I135" s="445"/>
      <c r="J135" s="446"/>
    </row>
    <row r="136" spans="1:10" ht="21.75" customHeight="1">
      <c r="A136" s="437" t="s">
        <v>586</v>
      </c>
      <c r="B136" s="437" t="s">
        <v>631</v>
      </c>
      <c r="C136" s="438" t="s">
        <v>660</v>
      </c>
      <c r="D136" s="437" t="s">
        <v>661</v>
      </c>
      <c r="E136" s="443">
        <v>10</v>
      </c>
      <c r="F136" s="443">
        <v>1</v>
      </c>
      <c r="G136" s="444">
        <f t="shared" ref="G136:G168" si="7">F136/E136</f>
        <v>0.1</v>
      </c>
      <c r="H136" s="443">
        <v>3</v>
      </c>
      <c r="I136" s="445">
        <f t="shared" ref="I136:I180" si="8">H136/E136</f>
        <v>0.3</v>
      </c>
      <c r="J136" s="446">
        <f t="shared" ref="J136:J180" si="9">G136+I136</f>
        <v>0.4</v>
      </c>
    </row>
    <row r="137" spans="1:10" ht="21.75" customHeight="1">
      <c r="A137" s="437" t="s">
        <v>586</v>
      </c>
      <c r="B137" s="437" t="s">
        <v>631</v>
      </c>
      <c r="C137" s="438" t="s">
        <v>662</v>
      </c>
      <c r="D137" s="437" t="s">
        <v>663</v>
      </c>
      <c r="E137" s="443">
        <v>1</v>
      </c>
      <c r="F137" s="443"/>
      <c r="G137" s="444"/>
      <c r="H137" s="443"/>
      <c r="I137" s="445"/>
      <c r="J137" s="446"/>
    </row>
    <row r="138" spans="1:10" ht="21.75" customHeight="1">
      <c r="A138" s="437" t="s">
        <v>586</v>
      </c>
      <c r="B138" s="437" t="s">
        <v>631</v>
      </c>
      <c r="C138" s="438" t="s">
        <v>664</v>
      </c>
      <c r="D138" s="437" t="s">
        <v>665</v>
      </c>
      <c r="E138" s="443">
        <v>14</v>
      </c>
      <c r="F138" s="443"/>
      <c r="G138" s="444"/>
      <c r="H138" s="443">
        <v>4</v>
      </c>
      <c r="I138" s="445">
        <f t="shared" si="8"/>
        <v>0.2857142857142857</v>
      </c>
      <c r="J138" s="446">
        <f t="shared" si="9"/>
        <v>0.2857142857142857</v>
      </c>
    </row>
    <row r="139" spans="1:10" ht="21.75" customHeight="1">
      <c r="A139" s="437" t="s">
        <v>586</v>
      </c>
      <c r="B139" s="437" t="s">
        <v>631</v>
      </c>
      <c r="C139" s="438" t="s">
        <v>666</v>
      </c>
      <c r="D139" s="437" t="s">
        <v>667</v>
      </c>
      <c r="E139" s="443">
        <v>11</v>
      </c>
      <c r="F139" s="443"/>
      <c r="G139" s="444"/>
      <c r="H139" s="443">
        <v>7</v>
      </c>
      <c r="I139" s="445">
        <f t="shared" si="8"/>
        <v>0.63636363636363635</v>
      </c>
      <c r="J139" s="446">
        <f t="shared" si="9"/>
        <v>0.63636363636363635</v>
      </c>
    </row>
    <row r="140" spans="1:10" ht="21.75" customHeight="1">
      <c r="A140" s="437" t="s">
        <v>586</v>
      </c>
      <c r="B140" s="437" t="s">
        <v>631</v>
      </c>
      <c r="C140" s="438" t="s">
        <v>668</v>
      </c>
      <c r="D140" s="437" t="s">
        <v>669</v>
      </c>
      <c r="E140" s="443">
        <v>1</v>
      </c>
      <c r="F140" s="443"/>
      <c r="G140" s="444"/>
      <c r="H140" s="443"/>
      <c r="I140" s="445"/>
      <c r="J140" s="446"/>
    </row>
    <row r="141" spans="1:10" ht="21.75" customHeight="1">
      <c r="A141" s="437" t="s">
        <v>586</v>
      </c>
      <c r="B141" s="437" t="s">
        <v>631</v>
      </c>
      <c r="C141" s="438">
        <v>805</v>
      </c>
      <c r="D141" s="437" t="s">
        <v>670</v>
      </c>
      <c r="E141" s="443">
        <v>1</v>
      </c>
      <c r="F141" s="443"/>
      <c r="G141" s="444"/>
      <c r="H141" s="443">
        <v>1</v>
      </c>
      <c r="I141" s="445">
        <f t="shared" si="8"/>
        <v>1</v>
      </c>
      <c r="J141" s="446">
        <f t="shared" si="9"/>
        <v>1</v>
      </c>
    </row>
    <row r="142" spans="1:10" ht="21.75" customHeight="1">
      <c r="A142" s="437" t="s">
        <v>586</v>
      </c>
      <c r="B142" s="437" t="s">
        <v>631</v>
      </c>
      <c r="C142" s="438">
        <v>804</v>
      </c>
      <c r="D142" s="437" t="s">
        <v>460</v>
      </c>
      <c r="E142" s="443">
        <v>3</v>
      </c>
      <c r="F142" s="443"/>
      <c r="G142" s="444"/>
      <c r="H142" s="443">
        <v>1</v>
      </c>
      <c r="I142" s="445">
        <f t="shared" si="8"/>
        <v>0.33333333333333331</v>
      </c>
      <c r="J142" s="446">
        <f t="shared" si="9"/>
        <v>0.33333333333333331</v>
      </c>
    </row>
    <row r="143" spans="1:10" ht="21.75" customHeight="1">
      <c r="A143" s="437" t="s">
        <v>586</v>
      </c>
      <c r="B143" s="437" t="s">
        <v>631</v>
      </c>
      <c r="C143" s="438">
        <v>341</v>
      </c>
      <c r="D143" s="437" t="s">
        <v>671</v>
      </c>
      <c r="E143" s="443">
        <v>19</v>
      </c>
      <c r="F143" s="443">
        <v>4</v>
      </c>
      <c r="G143" s="444">
        <f t="shared" si="7"/>
        <v>0.21052631578947367</v>
      </c>
      <c r="H143" s="443">
        <v>7</v>
      </c>
      <c r="I143" s="445">
        <f t="shared" si="8"/>
        <v>0.36842105263157893</v>
      </c>
      <c r="J143" s="446">
        <f t="shared" si="9"/>
        <v>0.57894736842105265</v>
      </c>
    </row>
    <row r="144" spans="1:10" ht="21.75" customHeight="1">
      <c r="A144" s="437" t="s">
        <v>586</v>
      </c>
      <c r="B144" s="437" t="s">
        <v>631</v>
      </c>
      <c r="C144" s="438">
        <v>156</v>
      </c>
      <c r="D144" s="437" t="s">
        <v>411</v>
      </c>
      <c r="E144" s="443">
        <v>3</v>
      </c>
      <c r="F144" s="443">
        <v>1</v>
      </c>
      <c r="G144" s="444">
        <f t="shared" si="7"/>
        <v>0.33333333333333331</v>
      </c>
      <c r="H144" s="443">
        <v>1</v>
      </c>
      <c r="I144" s="445">
        <f t="shared" si="8"/>
        <v>0.33333333333333331</v>
      </c>
      <c r="J144" s="446">
        <f t="shared" si="9"/>
        <v>0.66666666666666663</v>
      </c>
    </row>
    <row r="145" spans="1:10" ht="21.75" customHeight="1">
      <c r="A145" s="437" t="s">
        <v>586</v>
      </c>
      <c r="B145" s="437" t="s">
        <v>672</v>
      </c>
      <c r="C145" s="438">
        <v>143</v>
      </c>
      <c r="D145" s="437" t="s">
        <v>413</v>
      </c>
      <c r="E145" s="443">
        <v>1</v>
      </c>
      <c r="F145" s="443"/>
      <c r="G145" s="444"/>
      <c r="H145" s="443"/>
      <c r="I145" s="445"/>
      <c r="J145" s="446">
        <f t="shared" si="9"/>
        <v>0</v>
      </c>
    </row>
    <row r="146" spans="1:10" ht="21.75" customHeight="1">
      <c r="A146" s="437" t="s">
        <v>673</v>
      </c>
      <c r="B146" s="437" t="s">
        <v>674</v>
      </c>
      <c r="C146" s="438">
        <v>246</v>
      </c>
      <c r="D146" s="437" t="s">
        <v>432</v>
      </c>
      <c r="E146" s="443">
        <v>2</v>
      </c>
      <c r="F146" s="443"/>
      <c r="G146" s="444"/>
      <c r="H146" s="443">
        <v>1</v>
      </c>
      <c r="I146" s="445">
        <f t="shared" si="8"/>
        <v>0.5</v>
      </c>
      <c r="J146" s="446">
        <f t="shared" si="9"/>
        <v>0.5</v>
      </c>
    </row>
    <row r="147" spans="1:10" ht="21.75" customHeight="1">
      <c r="A147" s="437" t="s">
        <v>673</v>
      </c>
      <c r="B147" s="437" t="s">
        <v>674</v>
      </c>
      <c r="C147" s="438">
        <v>334</v>
      </c>
      <c r="D147" s="437" t="s">
        <v>675</v>
      </c>
      <c r="E147" s="443">
        <v>26</v>
      </c>
      <c r="F147" s="443">
        <v>3</v>
      </c>
      <c r="G147" s="444">
        <f t="shared" si="7"/>
        <v>0.11538461538461539</v>
      </c>
      <c r="H147" s="443">
        <v>14</v>
      </c>
      <c r="I147" s="445">
        <f t="shared" si="8"/>
        <v>0.53846153846153844</v>
      </c>
      <c r="J147" s="446">
        <f t="shared" si="9"/>
        <v>0.65384615384615385</v>
      </c>
    </row>
    <row r="148" spans="1:10" ht="21.75" customHeight="1">
      <c r="A148" s="437" t="s">
        <v>673</v>
      </c>
      <c r="B148" s="437" t="s">
        <v>674</v>
      </c>
      <c r="C148" s="438">
        <v>219</v>
      </c>
      <c r="D148" s="437" t="s">
        <v>433</v>
      </c>
      <c r="E148" s="443">
        <v>4</v>
      </c>
      <c r="F148" s="443"/>
      <c r="G148" s="444"/>
      <c r="H148" s="443">
        <v>2</v>
      </c>
      <c r="I148" s="445">
        <f t="shared" si="8"/>
        <v>0.5</v>
      </c>
      <c r="J148" s="446">
        <f t="shared" si="9"/>
        <v>0.5</v>
      </c>
    </row>
    <row r="149" spans="1:10" ht="21.75" customHeight="1">
      <c r="A149" s="437" t="s">
        <v>673</v>
      </c>
      <c r="B149" s="437" t="s">
        <v>674</v>
      </c>
      <c r="C149" s="438" t="s">
        <v>676</v>
      </c>
      <c r="D149" s="437" t="s">
        <v>362</v>
      </c>
      <c r="E149" s="443">
        <v>82</v>
      </c>
      <c r="F149" s="443">
        <v>1</v>
      </c>
      <c r="G149" s="444">
        <f t="shared" si="7"/>
        <v>1.2195121951219513E-2</v>
      </c>
      <c r="H149" s="443">
        <v>38</v>
      </c>
      <c r="I149" s="445">
        <f t="shared" si="8"/>
        <v>0.46341463414634149</v>
      </c>
      <c r="J149" s="446">
        <f t="shared" si="9"/>
        <v>0.47560975609756101</v>
      </c>
    </row>
    <row r="150" spans="1:10" ht="21.75" customHeight="1">
      <c r="A150" s="437" t="s">
        <v>673</v>
      </c>
      <c r="B150" s="437" t="s">
        <v>674</v>
      </c>
      <c r="C150" s="438" t="s">
        <v>677</v>
      </c>
      <c r="D150" s="437" t="s">
        <v>363</v>
      </c>
      <c r="E150" s="443">
        <v>16</v>
      </c>
      <c r="F150" s="443"/>
      <c r="G150" s="444"/>
      <c r="H150" s="443">
        <v>5</v>
      </c>
      <c r="I150" s="445">
        <f t="shared" si="8"/>
        <v>0.3125</v>
      </c>
      <c r="J150" s="446">
        <f t="shared" si="9"/>
        <v>0.3125</v>
      </c>
    </row>
    <row r="151" spans="1:10" ht="21.75" customHeight="1">
      <c r="A151" s="437" t="s">
        <v>673</v>
      </c>
      <c r="B151" s="437" t="s">
        <v>674</v>
      </c>
      <c r="C151" s="438" t="s">
        <v>678</v>
      </c>
      <c r="D151" s="437" t="s">
        <v>364</v>
      </c>
      <c r="E151" s="443">
        <v>142</v>
      </c>
      <c r="F151" s="443">
        <v>14</v>
      </c>
      <c r="G151" s="444">
        <f t="shared" si="7"/>
        <v>9.8591549295774641E-2</v>
      </c>
      <c r="H151" s="443">
        <v>60</v>
      </c>
      <c r="I151" s="445">
        <f t="shared" si="8"/>
        <v>0.42253521126760563</v>
      </c>
      <c r="J151" s="446">
        <f t="shared" si="9"/>
        <v>0.52112676056338025</v>
      </c>
    </row>
    <row r="152" spans="1:10" ht="21.75" customHeight="1">
      <c r="A152" s="437" t="s">
        <v>673</v>
      </c>
      <c r="B152" s="785" t="s">
        <v>1419</v>
      </c>
      <c r="C152" s="438" t="s">
        <v>679</v>
      </c>
      <c r="D152" s="437" t="s">
        <v>357</v>
      </c>
      <c r="E152" s="443">
        <v>13</v>
      </c>
      <c r="F152" s="443">
        <v>3</v>
      </c>
      <c r="G152" s="444">
        <f t="shared" si="7"/>
        <v>0.23076923076923078</v>
      </c>
      <c r="H152" s="443">
        <v>4</v>
      </c>
      <c r="I152" s="445">
        <f t="shared" si="8"/>
        <v>0.30769230769230771</v>
      </c>
      <c r="J152" s="446">
        <f t="shared" si="9"/>
        <v>0.53846153846153855</v>
      </c>
    </row>
    <row r="153" spans="1:10" ht="21.75" customHeight="1">
      <c r="A153" s="437" t="s">
        <v>673</v>
      </c>
      <c r="B153" s="437" t="s">
        <v>674</v>
      </c>
      <c r="C153" s="438" t="s">
        <v>680</v>
      </c>
      <c r="D153" s="437" t="s">
        <v>358</v>
      </c>
      <c r="E153" s="443">
        <v>18</v>
      </c>
      <c r="F153" s="443"/>
      <c r="G153" s="444"/>
      <c r="H153" s="443">
        <v>9</v>
      </c>
      <c r="I153" s="445">
        <f t="shared" si="8"/>
        <v>0.5</v>
      </c>
      <c r="J153" s="446">
        <f t="shared" si="9"/>
        <v>0.5</v>
      </c>
    </row>
    <row r="154" spans="1:10" ht="21.75" customHeight="1">
      <c r="A154" s="437" t="s">
        <v>673</v>
      </c>
      <c r="B154" s="437" t="s">
        <v>681</v>
      </c>
      <c r="C154" s="438">
        <v>107</v>
      </c>
      <c r="D154" s="437" t="s">
        <v>682</v>
      </c>
      <c r="E154" s="443">
        <v>108</v>
      </c>
      <c r="F154" s="443">
        <v>12</v>
      </c>
      <c r="G154" s="444">
        <f t="shared" si="7"/>
        <v>0.1111111111111111</v>
      </c>
      <c r="H154" s="443">
        <v>42</v>
      </c>
      <c r="I154" s="445">
        <f t="shared" si="8"/>
        <v>0.3888888888888889</v>
      </c>
      <c r="J154" s="446">
        <f t="shared" si="9"/>
        <v>0.5</v>
      </c>
    </row>
    <row r="155" spans="1:10" ht="21.75" customHeight="1">
      <c r="A155" s="437" t="s">
        <v>673</v>
      </c>
      <c r="B155" s="437" t="s">
        <v>681</v>
      </c>
      <c r="C155" s="438">
        <v>109</v>
      </c>
      <c r="D155" s="437" t="s">
        <v>683</v>
      </c>
      <c r="E155" s="443">
        <v>22</v>
      </c>
      <c r="F155" s="443">
        <v>3</v>
      </c>
      <c r="G155" s="444">
        <f t="shared" si="7"/>
        <v>0.13636363636363635</v>
      </c>
      <c r="H155" s="443">
        <v>5</v>
      </c>
      <c r="I155" s="445">
        <f t="shared" si="8"/>
        <v>0.22727272727272727</v>
      </c>
      <c r="J155" s="446">
        <f t="shared" si="9"/>
        <v>0.36363636363636365</v>
      </c>
    </row>
    <row r="156" spans="1:10" ht="21.75" customHeight="1">
      <c r="A156" s="437" t="s">
        <v>673</v>
      </c>
      <c r="B156" s="437" t="s">
        <v>681</v>
      </c>
      <c r="C156" s="438">
        <v>108</v>
      </c>
      <c r="D156" s="437" t="s">
        <v>427</v>
      </c>
      <c r="E156" s="443">
        <v>49</v>
      </c>
      <c r="F156" s="443"/>
      <c r="G156" s="444"/>
      <c r="H156" s="443">
        <v>19</v>
      </c>
      <c r="I156" s="445">
        <f t="shared" si="8"/>
        <v>0.38775510204081631</v>
      </c>
      <c r="J156" s="446">
        <f t="shared" si="9"/>
        <v>0.38775510204081631</v>
      </c>
    </row>
    <row r="157" spans="1:10" ht="21.75" customHeight="1">
      <c r="A157" s="437" t="s">
        <v>673</v>
      </c>
      <c r="B157" s="437" t="s">
        <v>681</v>
      </c>
      <c r="C157" s="438">
        <v>253</v>
      </c>
      <c r="D157" s="437" t="s">
        <v>684</v>
      </c>
      <c r="E157" s="443">
        <v>1</v>
      </c>
      <c r="F157" s="443"/>
      <c r="G157" s="444"/>
      <c r="H157" s="443"/>
      <c r="I157" s="445"/>
      <c r="J157" s="446"/>
    </row>
    <row r="158" spans="1:10" ht="21.75" customHeight="1">
      <c r="A158" s="437" t="s">
        <v>673</v>
      </c>
      <c r="B158" s="437" t="s">
        <v>681</v>
      </c>
      <c r="C158" s="438" t="s">
        <v>685</v>
      </c>
      <c r="D158" s="437" t="s">
        <v>353</v>
      </c>
      <c r="E158" s="443">
        <v>41</v>
      </c>
      <c r="F158" s="443">
        <v>5</v>
      </c>
      <c r="G158" s="444">
        <f t="shared" si="7"/>
        <v>0.12195121951219512</v>
      </c>
      <c r="H158" s="443">
        <v>10</v>
      </c>
      <c r="I158" s="445">
        <f t="shared" si="8"/>
        <v>0.24390243902439024</v>
      </c>
      <c r="J158" s="446">
        <f t="shared" si="9"/>
        <v>0.36585365853658536</v>
      </c>
    </row>
    <row r="159" spans="1:10" ht="21.75" customHeight="1">
      <c r="A159" s="437" t="s">
        <v>673</v>
      </c>
      <c r="B159" s="437" t="s">
        <v>681</v>
      </c>
      <c r="C159" s="438">
        <v>408</v>
      </c>
      <c r="D159" s="437" t="s">
        <v>686</v>
      </c>
      <c r="E159" s="443">
        <v>26</v>
      </c>
      <c r="F159" s="443">
        <v>4</v>
      </c>
      <c r="G159" s="444">
        <f t="shared" si="7"/>
        <v>0.15384615384615385</v>
      </c>
      <c r="H159" s="443">
        <v>9</v>
      </c>
      <c r="I159" s="445">
        <f t="shared" si="8"/>
        <v>0.34615384615384615</v>
      </c>
      <c r="J159" s="446">
        <f t="shared" si="9"/>
        <v>0.5</v>
      </c>
    </row>
    <row r="160" spans="1:10" ht="21.75" customHeight="1">
      <c r="A160" s="437" t="s">
        <v>673</v>
      </c>
      <c r="B160" s="437" t="s">
        <v>681</v>
      </c>
      <c r="C160" s="438" t="s">
        <v>687</v>
      </c>
      <c r="D160" s="437" t="s">
        <v>688</v>
      </c>
      <c r="E160" s="443">
        <v>16</v>
      </c>
      <c r="F160" s="443">
        <v>3</v>
      </c>
      <c r="G160" s="444">
        <f t="shared" si="7"/>
        <v>0.1875</v>
      </c>
      <c r="H160" s="443">
        <v>7</v>
      </c>
      <c r="I160" s="445">
        <f t="shared" si="8"/>
        <v>0.4375</v>
      </c>
      <c r="J160" s="446">
        <f t="shared" si="9"/>
        <v>0.625</v>
      </c>
    </row>
    <row r="161" spans="1:10" ht="21.75" customHeight="1">
      <c r="A161" s="437" t="s">
        <v>673</v>
      </c>
      <c r="B161" s="437" t="s">
        <v>681</v>
      </c>
      <c r="C161" s="438">
        <v>406</v>
      </c>
      <c r="D161" s="437" t="s">
        <v>689</v>
      </c>
      <c r="E161" s="443">
        <v>18</v>
      </c>
      <c r="F161" s="443">
        <v>1</v>
      </c>
      <c r="G161" s="444">
        <f t="shared" si="7"/>
        <v>5.5555555555555552E-2</v>
      </c>
      <c r="H161" s="443">
        <v>7</v>
      </c>
      <c r="I161" s="445">
        <f t="shared" si="8"/>
        <v>0.3888888888888889</v>
      </c>
      <c r="J161" s="446">
        <f t="shared" si="9"/>
        <v>0.44444444444444442</v>
      </c>
    </row>
    <row r="162" spans="1:10" ht="21.75" customHeight="1">
      <c r="A162" s="437" t="s">
        <v>673</v>
      </c>
      <c r="B162" s="437" t="s">
        <v>681</v>
      </c>
      <c r="C162" s="438">
        <v>407</v>
      </c>
      <c r="D162" s="437" t="s">
        <v>690</v>
      </c>
      <c r="E162" s="443">
        <v>49</v>
      </c>
      <c r="F162" s="443">
        <v>1</v>
      </c>
      <c r="G162" s="444">
        <f t="shared" si="7"/>
        <v>2.0408163265306121E-2</v>
      </c>
      <c r="H162" s="443">
        <v>19</v>
      </c>
      <c r="I162" s="445">
        <f t="shared" si="8"/>
        <v>0.38775510204081631</v>
      </c>
      <c r="J162" s="446">
        <f t="shared" si="9"/>
        <v>0.40816326530612246</v>
      </c>
    </row>
    <row r="163" spans="1:10" ht="21.75" customHeight="1">
      <c r="A163" s="437" t="s">
        <v>673</v>
      </c>
      <c r="B163" s="437" t="s">
        <v>681</v>
      </c>
      <c r="C163" s="438">
        <v>409</v>
      </c>
      <c r="D163" s="437" t="s">
        <v>691</v>
      </c>
      <c r="E163" s="443">
        <v>62</v>
      </c>
      <c r="F163" s="443">
        <v>1</v>
      </c>
      <c r="G163" s="444">
        <f t="shared" si="7"/>
        <v>1.6129032258064516E-2</v>
      </c>
      <c r="H163" s="443">
        <v>28</v>
      </c>
      <c r="I163" s="445">
        <f t="shared" si="8"/>
        <v>0.45161290322580644</v>
      </c>
      <c r="J163" s="446">
        <f t="shared" si="9"/>
        <v>0.46774193548387094</v>
      </c>
    </row>
    <row r="164" spans="1:10" ht="21.75" customHeight="1">
      <c r="A164" s="437" t="s">
        <v>673</v>
      </c>
      <c r="B164" s="437" t="s">
        <v>681</v>
      </c>
      <c r="C164" s="438">
        <v>402</v>
      </c>
      <c r="D164" s="437" t="s">
        <v>692</v>
      </c>
      <c r="E164" s="443">
        <v>47</v>
      </c>
      <c r="F164" s="443">
        <v>4</v>
      </c>
      <c r="G164" s="444">
        <f t="shared" si="7"/>
        <v>8.5106382978723402E-2</v>
      </c>
      <c r="H164" s="443">
        <v>15</v>
      </c>
      <c r="I164" s="445">
        <f t="shared" si="8"/>
        <v>0.31914893617021278</v>
      </c>
      <c r="J164" s="446">
        <f t="shared" si="9"/>
        <v>0.4042553191489362</v>
      </c>
    </row>
    <row r="165" spans="1:10" ht="21.75" customHeight="1">
      <c r="A165" s="437" t="s">
        <v>673</v>
      </c>
      <c r="B165" s="437" t="s">
        <v>681</v>
      </c>
      <c r="C165" s="438">
        <v>403</v>
      </c>
      <c r="D165" s="437" t="s">
        <v>693</v>
      </c>
      <c r="E165" s="443">
        <v>4</v>
      </c>
      <c r="F165" s="443"/>
      <c r="G165" s="444"/>
      <c r="H165" s="443">
        <v>1</v>
      </c>
      <c r="I165" s="445">
        <f t="shared" si="8"/>
        <v>0.25</v>
      </c>
      <c r="J165" s="446">
        <f t="shared" si="9"/>
        <v>0.25</v>
      </c>
    </row>
    <row r="166" spans="1:10" ht="21.75" customHeight="1">
      <c r="A166" s="437" t="s">
        <v>673</v>
      </c>
      <c r="B166" s="437" t="s">
        <v>681</v>
      </c>
      <c r="C166" s="438">
        <v>410</v>
      </c>
      <c r="D166" s="437" t="s">
        <v>694</v>
      </c>
      <c r="E166" s="443">
        <v>35</v>
      </c>
      <c r="F166" s="443"/>
      <c r="G166" s="444"/>
      <c r="H166" s="443">
        <v>14</v>
      </c>
      <c r="I166" s="445">
        <f t="shared" si="8"/>
        <v>0.4</v>
      </c>
      <c r="J166" s="446">
        <f t="shared" si="9"/>
        <v>0.4</v>
      </c>
    </row>
    <row r="167" spans="1:10" ht="21.75" customHeight="1">
      <c r="A167" s="437" t="s">
        <v>673</v>
      </c>
      <c r="B167" s="437" t="s">
        <v>681</v>
      </c>
      <c r="C167" s="438">
        <v>413</v>
      </c>
      <c r="D167" s="437" t="s">
        <v>695</v>
      </c>
      <c r="E167" s="443">
        <v>3</v>
      </c>
      <c r="F167" s="443"/>
      <c r="G167" s="444"/>
      <c r="H167" s="443">
        <v>1</v>
      </c>
      <c r="I167" s="445">
        <f t="shared" si="8"/>
        <v>0.33333333333333331</v>
      </c>
      <c r="J167" s="446">
        <f t="shared" si="9"/>
        <v>0.33333333333333331</v>
      </c>
    </row>
    <row r="168" spans="1:10" ht="21.75" customHeight="1">
      <c r="A168" s="437" t="s">
        <v>673</v>
      </c>
      <c r="B168" s="437" t="s">
        <v>681</v>
      </c>
      <c r="C168" s="438">
        <v>404</v>
      </c>
      <c r="D168" s="437" t="s">
        <v>696</v>
      </c>
      <c r="E168" s="443">
        <v>93</v>
      </c>
      <c r="F168" s="443">
        <v>9</v>
      </c>
      <c r="G168" s="444">
        <f t="shared" si="7"/>
        <v>9.6774193548387094E-2</v>
      </c>
      <c r="H168" s="443">
        <v>33</v>
      </c>
      <c r="I168" s="445">
        <f t="shared" si="8"/>
        <v>0.35483870967741937</v>
      </c>
      <c r="J168" s="446">
        <f t="shared" si="9"/>
        <v>0.45161290322580649</v>
      </c>
    </row>
    <row r="169" spans="1:10" ht="21.75" customHeight="1">
      <c r="A169" s="437" t="s">
        <v>673</v>
      </c>
      <c r="B169" s="437" t="s">
        <v>681</v>
      </c>
      <c r="C169" s="438">
        <v>405</v>
      </c>
      <c r="D169" s="437" t="s">
        <v>697</v>
      </c>
      <c r="E169" s="443">
        <v>6</v>
      </c>
      <c r="F169" s="443"/>
      <c r="G169" s="444"/>
      <c r="H169" s="443">
        <v>3</v>
      </c>
      <c r="I169" s="445">
        <f t="shared" si="8"/>
        <v>0.5</v>
      </c>
      <c r="J169" s="446">
        <f t="shared" si="9"/>
        <v>0.5</v>
      </c>
    </row>
    <row r="170" spans="1:10" ht="21.75" customHeight="1">
      <c r="A170" s="437" t="s">
        <v>673</v>
      </c>
      <c r="B170" s="437" t="s">
        <v>681</v>
      </c>
      <c r="C170" s="438">
        <v>322</v>
      </c>
      <c r="D170" s="437" t="s">
        <v>698</v>
      </c>
      <c r="E170" s="443">
        <v>1</v>
      </c>
      <c r="F170" s="443"/>
      <c r="G170" s="444"/>
      <c r="H170" s="443">
        <v>1</v>
      </c>
      <c r="I170" s="445">
        <f t="shared" si="8"/>
        <v>1</v>
      </c>
      <c r="J170" s="446">
        <f t="shared" si="9"/>
        <v>1</v>
      </c>
    </row>
    <row r="171" spans="1:10" ht="21.75" customHeight="1">
      <c r="A171" s="437" t="s">
        <v>673</v>
      </c>
      <c r="B171" s="437" t="s">
        <v>681</v>
      </c>
      <c r="C171" s="438">
        <v>227</v>
      </c>
      <c r="D171" s="437" t="s">
        <v>699</v>
      </c>
      <c r="E171" s="443">
        <v>1</v>
      </c>
      <c r="F171" s="443"/>
      <c r="G171" s="444"/>
      <c r="H171" s="443"/>
      <c r="I171" s="445"/>
      <c r="J171" s="446"/>
    </row>
    <row r="172" spans="1:10" ht="21.75" customHeight="1">
      <c r="A172" s="437" t="s">
        <v>673</v>
      </c>
      <c r="B172" s="437" t="s">
        <v>681</v>
      </c>
      <c r="C172" s="438" t="s">
        <v>700</v>
      </c>
      <c r="D172" s="437" t="s">
        <v>701</v>
      </c>
      <c r="E172" s="443">
        <v>1</v>
      </c>
      <c r="F172" s="443"/>
      <c r="G172" s="444"/>
      <c r="H172" s="443">
        <v>1</v>
      </c>
      <c r="I172" s="445">
        <f t="shared" si="8"/>
        <v>1</v>
      </c>
      <c r="J172" s="446">
        <f t="shared" si="9"/>
        <v>1</v>
      </c>
    </row>
    <row r="173" spans="1:10" ht="21.75" customHeight="1">
      <c r="A173" s="437" t="s">
        <v>673</v>
      </c>
      <c r="B173" s="437" t="s">
        <v>681</v>
      </c>
      <c r="C173" s="438" t="s">
        <v>702</v>
      </c>
      <c r="D173" s="437" t="s">
        <v>703</v>
      </c>
      <c r="E173" s="443">
        <v>3</v>
      </c>
      <c r="F173" s="443"/>
      <c r="G173" s="444"/>
      <c r="H173" s="443"/>
      <c r="I173" s="445"/>
      <c r="J173" s="446"/>
    </row>
    <row r="174" spans="1:10" ht="21.75" customHeight="1">
      <c r="A174" s="437" t="s">
        <v>673</v>
      </c>
      <c r="B174" s="437" t="s">
        <v>681</v>
      </c>
      <c r="C174" s="438" t="s">
        <v>704</v>
      </c>
      <c r="D174" s="437" t="s">
        <v>705</v>
      </c>
      <c r="E174" s="443">
        <v>2</v>
      </c>
      <c r="F174" s="443"/>
      <c r="G174" s="444"/>
      <c r="H174" s="443">
        <v>1</v>
      </c>
      <c r="I174" s="445">
        <f t="shared" si="8"/>
        <v>0.5</v>
      </c>
      <c r="J174" s="446">
        <f t="shared" si="9"/>
        <v>0.5</v>
      </c>
    </row>
    <row r="175" spans="1:10" ht="21.75" customHeight="1">
      <c r="A175" s="437" t="s">
        <v>673</v>
      </c>
      <c r="B175" s="437" t="s">
        <v>681</v>
      </c>
      <c r="C175" s="438">
        <v>254</v>
      </c>
      <c r="D175" s="437" t="s">
        <v>706</v>
      </c>
      <c r="E175" s="443">
        <v>10</v>
      </c>
      <c r="F175" s="443"/>
      <c r="G175" s="444"/>
      <c r="H175" s="443">
        <v>4</v>
      </c>
      <c r="I175" s="445">
        <f t="shared" si="8"/>
        <v>0.4</v>
      </c>
      <c r="J175" s="446">
        <f t="shared" si="9"/>
        <v>0.4</v>
      </c>
    </row>
    <row r="176" spans="1:10" ht="21.75" customHeight="1">
      <c r="A176" s="437" t="s">
        <v>673</v>
      </c>
      <c r="B176" s="437" t="s">
        <v>681</v>
      </c>
      <c r="C176" s="438" t="s">
        <v>707</v>
      </c>
      <c r="D176" s="437" t="s">
        <v>708</v>
      </c>
      <c r="E176" s="443">
        <v>1</v>
      </c>
      <c r="F176" s="443"/>
      <c r="G176" s="444"/>
      <c r="H176" s="443"/>
      <c r="I176" s="445"/>
      <c r="J176" s="446">
        <f t="shared" si="9"/>
        <v>0</v>
      </c>
    </row>
    <row r="177" spans="1:10" ht="21.75" customHeight="1">
      <c r="A177" s="437" t="s">
        <v>709</v>
      </c>
      <c r="B177" s="437" t="s">
        <v>710</v>
      </c>
      <c r="C177" s="438">
        <v>234</v>
      </c>
      <c r="D177" s="437" t="s">
        <v>455</v>
      </c>
      <c r="E177" s="443">
        <v>14</v>
      </c>
      <c r="F177" s="443"/>
      <c r="G177" s="444"/>
      <c r="H177" s="443">
        <v>12</v>
      </c>
      <c r="I177" s="445">
        <f t="shared" si="8"/>
        <v>0.8571428571428571</v>
      </c>
      <c r="J177" s="446">
        <f t="shared" si="9"/>
        <v>0.8571428571428571</v>
      </c>
    </row>
    <row r="178" spans="1:10" ht="21.75" customHeight="1">
      <c r="A178" s="437" t="s">
        <v>403</v>
      </c>
      <c r="B178" s="437" t="s">
        <v>403</v>
      </c>
      <c r="C178" s="438" t="s">
        <v>711</v>
      </c>
      <c r="D178" s="437" t="s">
        <v>712</v>
      </c>
      <c r="E178" s="443">
        <v>9</v>
      </c>
      <c r="F178" s="443"/>
      <c r="G178" s="444"/>
      <c r="H178" s="443">
        <v>1</v>
      </c>
      <c r="I178" s="445">
        <f t="shared" si="8"/>
        <v>0.1111111111111111</v>
      </c>
      <c r="J178" s="446">
        <f t="shared" si="9"/>
        <v>0.1111111111111111</v>
      </c>
    </row>
    <row r="179" spans="1:10" ht="21.75" customHeight="1">
      <c r="A179" s="437" t="s">
        <v>403</v>
      </c>
      <c r="B179" s="437" t="s">
        <v>403</v>
      </c>
      <c r="C179" s="438" t="s">
        <v>713</v>
      </c>
      <c r="D179" s="437" t="s">
        <v>714</v>
      </c>
      <c r="E179" s="443">
        <v>214</v>
      </c>
      <c r="F179" s="443"/>
      <c r="G179" s="444"/>
      <c r="H179" s="443">
        <v>50</v>
      </c>
      <c r="I179" s="445">
        <f t="shared" si="8"/>
        <v>0.23364485981308411</v>
      </c>
      <c r="J179" s="446">
        <f t="shared" si="9"/>
        <v>0.23364485981308411</v>
      </c>
    </row>
    <row r="180" spans="1:10" ht="21.75" customHeight="1">
      <c r="A180" s="437" t="s">
        <v>403</v>
      </c>
      <c r="B180" s="437" t="s">
        <v>403</v>
      </c>
      <c r="C180" s="438" t="s">
        <v>715</v>
      </c>
      <c r="D180" s="437" t="s">
        <v>716</v>
      </c>
      <c r="E180" s="443">
        <v>9</v>
      </c>
      <c r="F180" s="443"/>
      <c r="G180" s="444"/>
      <c r="H180" s="443">
        <v>3</v>
      </c>
      <c r="I180" s="445">
        <f t="shared" si="8"/>
        <v>0.33333333333333331</v>
      </c>
      <c r="J180" s="446">
        <f t="shared" si="9"/>
        <v>0.33333333333333331</v>
      </c>
    </row>
    <row r="182" spans="1:10" ht="33" customHeight="1">
      <c r="A182" s="697" t="s">
        <v>1474</v>
      </c>
    </row>
  </sheetData>
  <sheetProtection password="FD2C" sheet="1" objects="1" scenarios="1" sort="0" autoFilter="0" pivotTables="0"/>
  <mergeCells count="1">
    <mergeCell ref="A1:J1"/>
  </mergeCells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2"/>
  <sheetViews>
    <sheetView workbookViewId="0">
      <selection activeCell="C16" sqref="C16"/>
    </sheetView>
  </sheetViews>
  <sheetFormatPr baseColWidth="10" defaultColWidth="8.83203125" defaultRowHeight="14" x14ac:dyDescent="0"/>
  <cols>
    <col min="2" max="2" width="8.83203125" style="113"/>
    <col min="3" max="3" width="10.5" style="113" customWidth="1"/>
    <col min="4" max="9" width="8.83203125" style="113"/>
  </cols>
  <sheetData>
    <row r="7" spans="2:9" ht="21.75" customHeight="1">
      <c r="B7" s="1011" t="s">
        <v>298</v>
      </c>
      <c r="C7" s="1011"/>
      <c r="D7" s="1011"/>
      <c r="E7" s="1011"/>
      <c r="F7" s="1011"/>
      <c r="G7" s="1011"/>
      <c r="H7" s="1011"/>
      <c r="I7" s="1011"/>
    </row>
    <row r="10" spans="2:9" ht="20">
      <c r="B10" s="883" t="s">
        <v>301</v>
      </c>
      <c r="C10" s="883"/>
      <c r="D10" s="883"/>
      <c r="E10" s="883"/>
      <c r="F10" s="883"/>
      <c r="G10" s="883"/>
      <c r="H10" s="883"/>
      <c r="I10" s="883"/>
    </row>
    <row r="11" spans="2:9">
      <c r="C11" s="115"/>
      <c r="D11" s="115"/>
      <c r="E11" s="115"/>
      <c r="F11" s="115"/>
      <c r="G11" s="115"/>
      <c r="H11" s="115"/>
    </row>
    <row r="12" spans="2:9" ht="20">
      <c r="C12" s="884"/>
      <c r="D12" s="884"/>
      <c r="E12" s="884"/>
      <c r="F12" s="884"/>
      <c r="G12" s="884"/>
      <c r="H12" s="884"/>
    </row>
    <row r="16" spans="2:9">
      <c r="C16" s="116" t="s">
        <v>982</v>
      </c>
    </row>
    <row r="17" spans="2:9">
      <c r="C17" s="117"/>
      <c r="D17" s="120"/>
      <c r="E17" s="120"/>
      <c r="F17" s="120"/>
      <c r="G17" s="120"/>
      <c r="H17" s="120"/>
      <c r="I17" s="119"/>
    </row>
    <row r="18" spans="2:9">
      <c r="C18" s="116"/>
    </row>
    <row r="20" spans="2:9">
      <c r="B20" s="879"/>
      <c r="C20" s="879"/>
      <c r="D20" s="879"/>
      <c r="E20" s="879"/>
      <c r="F20" s="879"/>
      <c r="G20" s="879"/>
      <c r="H20" s="879"/>
      <c r="I20" s="879"/>
    </row>
    <row r="22" spans="2:9">
      <c r="B22" s="879"/>
      <c r="C22" s="879"/>
      <c r="D22" s="879"/>
      <c r="E22" s="879"/>
      <c r="F22" s="879"/>
      <c r="G22" s="879"/>
      <c r="H22" s="879"/>
      <c r="I22" s="879"/>
    </row>
  </sheetData>
  <mergeCells count="5">
    <mergeCell ref="B10:I10"/>
    <mergeCell ref="C12:H12"/>
    <mergeCell ref="B20:I20"/>
    <mergeCell ref="B22:I22"/>
    <mergeCell ref="B7:I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opLeftCell="C1" workbookViewId="0">
      <pane ySplit="3" topLeftCell="A4" activePane="bottomLeft" state="frozen"/>
      <selection pane="bottomLeft" activeCell="D20" sqref="D20"/>
    </sheetView>
  </sheetViews>
  <sheetFormatPr baseColWidth="10" defaultColWidth="8.83203125" defaultRowHeight="21.75" customHeight="1" x14ac:dyDescent="0"/>
  <cols>
    <col min="1" max="1" width="8.83203125" style="37"/>
    <col min="2" max="2" width="12.33203125" style="37" customWidth="1"/>
    <col min="3" max="3" width="23" style="37" customWidth="1"/>
    <col min="4" max="4" width="50.6640625" style="37" customWidth="1"/>
    <col min="5" max="5" width="14.1640625" style="291" customWidth="1"/>
    <col min="6" max="7" width="14.1640625" style="316" customWidth="1"/>
    <col min="8" max="8" width="6.1640625" style="37" customWidth="1"/>
    <col min="9" max="9" width="8.83203125" style="37"/>
    <col min="11" max="11" width="21.6640625" customWidth="1"/>
    <col min="12" max="12" width="50.6640625" customWidth="1"/>
    <col min="13" max="15" width="12" customWidth="1"/>
  </cols>
  <sheetData>
    <row r="1" spans="1:15" s="319" customFormat="1" ht="21.75" customHeight="1">
      <c r="A1" s="946" t="s">
        <v>983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  <c r="L1" s="946"/>
      <c r="M1" s="946"/>
      <c r="N1" s="946"/>
      <c r="O1" s="946"/>
    </row>
    <row r="2" spans="1:15" s="1" customFormat="1" ht="21.75" customHeight="1">
      <c r="A2" s="1026" t="s">
        <v>981</v>
      </c>
      <c r="B2" s="1026"/>
      <c r="C2" s="1026"/>
      <c r="D2" s="1026"/>
      <c r="E2" s="1026"/>
      <c r="F2" s="1026"/>
      <c r="G2" s="1026"/>
      <c r="H2" s="1026"/>
      <c r="I2" s="1026"/>
      <c r="J2" s="1026"/>
      <c r="K2" s="1026"/>
      <c r="L2" s="1026"/>
      <c r="M2" s="1026"/>
      <c r="N2" s="1026"/>
      <c r="O2" s="1026"/>
    </row>
    <row r="3" spans="1:15" s="10" customFormat="1" ht="21.75" customHeight="1">
      <c r="A3" s="448"/>
      <c r="B3" s="448"/>
      <c r="C3" s="448"/>
      <c r="D3" s="449" t="s">
        <v>470</v>
      </c>
      <c r="E3" s="850">
        <v>2539</v>
      </c>
      <c r="F3" s="450">
        <v>67</v>
      </c>
      <c r="G3" s="450">
        <v>4.5</v>
      </c>
      <c r="H3" s="541"/>
      <c r="I3" s="542"/>
      <c r="J3" s="542"/>
      <c r="K3" s="542"/>
      <c r="L3" s="540" t="s">
        <v>474</v>
      </c>
      <c r="M3" s="543">
        <v>267</v>
      </c>
      <c r="N3" s="544">
        <v>58.5</v>
      </c>
      <c r="O3" s="544">
        <v>5.8</v>
      </c>
    </row>
    <row r="4" spans="1:15" ht="21.75" customHeight="1">
      <c r="A4" s="287" t="s">
        <v>308</v>
      </c>
      <c r="B4" s="287" t="s">
        <v>309</v>
      </c>
      <c r="C4" s="703" t="s">
        <v>1478</v>
      </c>
      <c r="D4" s="288" t="s">
        <v>310</v>
      </c>
      <c r="E4" s="451" t="s">
        <v>467</v>
      </c>
      <c r="F4" s="452" t="s">
        <v>468</v>
      </c>
      <c r="G4" s="453" t="s">
        <v>469</v>
      </c>
      <c r="H4" s="289"/>
      <c r="I4" s="287" t="s">
        <v>308</v>
      </c>
      <c r="J4" s="287" t="s">
        <v>309</v>
      </c>
      <c r="K4" s="706" t="s">
        <v>1478</v>
      </c>
      <c r="L4" s="288" t="s">
        <v>310</v>
      </c>
      <c r="M4" s="451" t="s">
        <v>467</v>
      </c>
      <c r="N4" s="452" t="s">
        <v>468</v>
      </c>
      <c r="O4" s="453" t="s">
        <v>469</v>
      </c>
    </row>
    <row r="5" spans="1:15" ht="21.75" customHeight="1">
      <c r="A5" s="37" t="s">
        <v>317</v>
      </c>
      <c r="B5" s="230" t="s">
        <v>322</v>
      </c>
      <c r="C5" s="704">
        <v>301</v>
      </c>
      <c r="D5" s="292" t="s">
        <v>323</v>
      </c>
      <c r="E5" s="293">
        <v>6</v>
      </c>
      <c r="F5" s="294">
        <v>86.5</v>
      </c>
      <c r="G5" s="294">
        <v>6</v>
      </c>
      <c r="I5" s="304" t="s">
        <v>317</v>
      </c>
      <c r="J5" s="305" t="s">
        <v>322</v>
      </c>
      <c r="K5" s="704" t="s">
        <v>907</v>
      </c>
      <c r="L5" s="306" t="s">
        <v>407</v>
      </c>
      <c r="M5" s="307">
        <v>24</v>
      </c>
      <c r="N5" s="308">
        <v>43.2</v>
      </c>
      <c r="O5" s="308">
        <v>4.9000000000000004</v>
      </c>
    </row>
    <row r="6" spans="1:15" ht="21.75" customHeight="1">
      <c r="A6" s="37" t="s">
        <v>375</v>
      </c>
      <c r="B6" s="230" t="s">
        <v>392</v>
      </c>
      <c r="C6" s="704">
        <v>608</v>
      </c>
      <c r="D6" s="292" t="s">
        <v>393</v>
      </c>
      <c r="E6" s="293">
        <v>8</v>
      </c>
      <c r="F6" s="294">
        <v>56.375</v>
      </c>
      <c r="G6" s="294">
        <v>3.375</v>
      </c>
      <c r="I6" s="305" t="s">
        <v>375</v>
      </c>
      <c r="J6" s="304" t="s">
        <v>392</v>
      </c>
      <c r="K6" s="704" t="s">
        <v>1012</v>
      </c>
      <c r="L6" s="306" t="s">
        <v>451</v>
      </c>
      <c r="M6" s="307">
        <v>8</v>
      </c>
      <c r="N6" s="308">
        <v>54.5</v>
      </c>
      <c r="O6" s="308">
        <v>3.3</v>
      </c>
    </row>
    <row r="7" spans="1:15" ht="21.75" customHeight="1">
      <c r="A7" s="37" t="s">
        <v>365</v>
      </c>
      <c r="B7" s="37" t="s">
        <v>366</v>
      </c>
      <c r="C7" s="704">
        <v>344</v>
      </c>
      <c r="D7" s="292" t="s">
        <v>367</v>
      </c>
      <c r="E7" s="293">
        <v>3</v>
      </c>
      <c r="F7" s="294">
        <v>61.666666666666664</v>
      </c>
      <c r="G7" s="294">
        <v>4.6000000000000005</v>
      </c>
      <c r="I7" s="305" t="s">
        <v>365</v>
      </c>
      <c r="J7" s="304" t="s">
        <v>366</v>
      </c>
      <c r="K7" s="704" t="s">
        <v>1495</v>
      </c>
      <c r="L7" s="306" t="s">
        <v>434</v>
      </c>
      <c r="M7" s="307">
        <v>17</v>
      </c>
      <c r="N7" s="308">
        <v>66.2</v>
      </c>
      <c r="O7" s="308">
        <v>4.5</v>
      </c>
    </row>
    <row r="8" spans="1:15" ht="21.75" customHeight="1">
      <c r="A8" s="37" t="s">
        <v>365</v>
      </c>
      <c r="B8" s="37" t="s">
        <v>366</v>
      </c>
      <c r="C8" s="704" t="s">
        <v>1479</v>
      </c>
      <c r="D8" s="292" t="s">
        <v>368</v>
      </c>
      <c r="E8" s="293">
        <v>37</v>
      </c>
      <c r="F8" s="294">
        <v>64.729729729729698</v>
      </c>
      <c r="G8" s="294">
        <v>4.4378378378378374</v>
      </c>
      <c r="I8" s="305" t="s">
        <v>349</v>
      </c>
      <c r="J8" s="304" t="s">
        <v>359</v>
      </c>
      <c r="K8" s="704" t="s">
        <v>938</v>
      </c>
      <c r="L8" s="306" t="s">
        <v>432</v>
      </c>
      <c r="M8" s="307">
        <v>9</v>
      </c>
      <c r="N8" s="308">
        <v>72.599999999999994</v>
      </c>
      <c r="O8" s="308">
        <v>4.7</v>
      </c>
    </row>
    <row r="9" spans="1:15" ht="21.75" customHeight="1">
      <c r="A9" s="230" t="s">
        <v>317</v>
      </c>
      <c r="B9" s="230" t="s">
        <v>328</v>
      </c>
      <c r="C9" s="704" t="s">
        <v>1018</v>
      </c>
      <c r="D9" s="292" t="s">
        <v>329</v>
      </c>
      <c r="E9" s="293">
        <v>1</v>
      </c>
      <c r="F9" s="294">
        <v>96</v>
      </c>
      <c r="G9" s="294">
        <v>38.799999999999997</v>
      </c>
      <c r="I9" s="305" t="s">
        <v>349</v>
      </c>
      <c r="J9" s="304" t="s">
        <v>359</v>
      </c>
      <c r="K9" s="704" t="s">
        <v>933</v>
      </c>
      <c r="L9" s="309" t="s">
        <v>433</v>
      </c>
      <c r="M9" s="307">
        <v>17</v>
      </c>
      <c r="N9" s="310">
        <v>56.4</v>
      </c>
      <c r="O9" s="310">
        <v>5.2</v>
      </c>
    </row>
    <row r="10" spans="1:15" ht="21.75" customHeight="1">
      <c r="A10" s="37" t="s">
        <v>317</v>
      </c>
      <c r="B10" s="230" t="s">
        <v>328</v>
      </c>
      <c r="C10" s="704" t="s">
        <v>600</v>
      </c>
      <c r="D10" s="292" t="s">
        <v>331</v>
      </c>
      <c r="E10" s="293">
        <v>9</v>
      </c>
      <c r="F10" s="294">
        <v>65.555555555555557</v>
      </c>
      <c r="G10" s="294">
        <v>3.4222222222222221</v>
      </c>
      <c r="I10" s="305" t="s">
        <v>365</v>
      </c>
      <c r="J10" s="304" t="s">
        <v>366</v>
      </c>
      <c r="K10" s="704" t="s">
        <v>1496</v>
      </c>
      <c r="L10" s="306" t="s">
        <v>435</v>
      </c>
      <c r="M10" s="307">
        <v>15</v>
      </c>
      <c r="N10" s="308">
        <v>55.1</v>
      </c>
      <c r="O10" s="308">
        <v>7.9</v>
      </c>
    </row>
    <row r="11" spans="1:15" ht="21.75" customHeight="1">
      <c r="A11" s="230" t="s">
        <v>375</v>
      </c>
      <c r="B11" s="230" t="s">
        <v>322</v>
      </c>
      <c r="C11" s="704" t="s">
        <v>743</v>
      </c>
      <c r="D11" s="295" t="s">
        <v>377</v>
      </c>
      <c r="E11" s="293">
        <v>10</v>
      </c>
      <c r="F11" s="294">
        <v>64.5</v>
      </c>
      <c r="G11" s="294">
        <v>5.32</v>
      </c>
      <c r="I11" s="305" t="s">
        <v>365</v>
      </c>
      <c r="J11" s="304" t="s">
        <v>366</v>
      </c>
      <c r="K11" s="704" t="s">
        <v>1056</v>
      </c>
      <c r="L11" s="306" t="s">
        <v>436</v>
      </c>
      <c r="M11" s="307">
        <v>2</v>
      </c>
      <c r="N11" s="308">
        <v>43.5</v>
      </c>
      <c r="O11" s="308">
        <v>3.5</v>
      </c>
    </row>
    <row r="12" spans="1:15" ht="21.75" customHeight="1">
      <c r="A12" s="37" t="s">
        <v>375</v>
      </c>
      <c r="B12" s="230" t="s">
        <v>322</v>
      </c>
      <c r="C12" s="704" t="s">
        <v>746</v>
      </c>
      <c r="D12" s="292" t="s">
        <v>378</v>
      </c>
      <c r="E12" s="293">
        <v>3</v>
      </c>
      <c r="F12" s="294">
        <v>83.666666666666671</v>
      </c>
      <c r="G12" s="294">
        <v>7.7333333333333343</v>
      </c>
      <c r="I12" s="305" t="s">
        <v>365</v>
      </c>
      <c r="J12" s="304" t="s">
        <v>366</v>
      </c>
      <c r="K12" s="704" t="s">
        <v>1060</v>
      </c>
      <c r="L12" s="306" t="s">
        <v>437</v>
      </c>
      <c r="M12" s="307">
        <v>13</v>
      </c>
      <c r="N12" s="311">
        <v>44.92307692307692</v>
      </c>
      <c r="O12" s="311">
        <v>5.5076923076923086</v>
      </c>
    </row>
    <row r="13" spans="1:15" ht="21.75" customHeight="1">
      <c r="A13" s="37" t="s">
        <v>375</v>
      </c>
      <c r="B13" s="230" t="s">
        <v>322</v>
      </c>
      <c r="C13" s="704" t="s">
        <v>499</v>
      </c>
      <c r="D13" s="292" t="s">
        <v>380</v>
      </c>
      <c r="E13" s="293">
        <v>31</v>
      </c>
      <c r="F13" s="294">
        <v>76</v>
      </c>
      <c r="G13" s="294">
        <v>4.3677419354838705</v>
      </c>
      <c r="I13" s="304" t="s">
        <v>317</v>
      </c>
      <c r="J13" s="305" t="s">
        <v>328</v>
      </c>
      <c r="K13" s="704" t="s">
        <v>875</v>
      </c>
      <c r="L13" s="306" t="s">
        <v>414</v>
      </c>
      <c r="M13" s="307">
        <v>7</v>
      </c>
      <c r="N13" s="311">
        <v>82.142857142857139</v>
      </c>
      <c r="O13" s="311">
        <v>3.9428571428571426</v>
      </c>
    </row>
    <row r="14" spans="1:15" ht="21.75" customHeight="1">
      <c r="A14" s="37" t="s">
        <v>365</v>
      </c>
      <c r="B14" s="37" t="s">
        <v>366</v>
      </c>
      <c r="C14" s="704" t="s">
        <v>822</v>
      </c>
      <c r="D14" s="296" t="s">
        <v>369</v>
      </c>
      <c r="E14" s="293">
        <v>5</v>
      </c>
      <c r="F14" s="294">
        <v>64.599999999999994</v>
      </c>
      <c r="G14" s="294">
        <v>2.7600000000000002</v>
      </c>
      <c r="I14" s="304" t="s">
        <v>317</v>
      </c>
      <c r="J14" s="305" t="s">
        <v>328</v>
      </c>
      <c r="K14" s="704" t="s">
        <v>1497</v>
      </c>
      <c r="L14" s="306" t="s">
        <v>415</v>
      </c>
      <c r="M14" s="307">
        <v>8</v>
      </c>
      <c r="N14" s="308">
        <v>66.5</v>
      </c>
      <c r="O14" s="308">
        <v>5.6</v>
      </c>
    </row>
    <row r="15" spans="1:15" ht="21.75" customHeight="1">
      <c r="A15" s="37" t="s">
        <v>375</v>
      </c>
      <c r="B15" s="230" t="s">
        <v>392</v>
      </c>
      <c r="C15" s="704" t="s">
        <v>783</v>
      </c>
      <c r="D15" s="292" t="s">
        <v>394</v>
      </c>
      <c r="E15" s="293">
        <v>20</v>
      </c>
      <c r="F15" s="294">
        <v>66.45</v>
      </c>
      <c r="G15" s="294">
        <v>3.69</v>
      </c>
      <c r="I15" s="304" t="s">
        <v>317</v>
      </c>
      <c r="J15" s="305" t="s">
        <v>328</v>
      </c>
      <c r="K15" s="704" t="s">
        <v>893</v>
      </c>
      <c r="L15" s="306" t="s">
        <v>416</v>
      </c>
      <c r="M15" s="307">
        <v>4</v>
      </c>
      <c r="N15" s="311">
        <v>72.75</v>
      </c>
      <c r="O15" s="311">
        <v>4.75</v>
      </c>
    </row>
    <row r="16" spans="1:15" ht="21.75" customHeight="1">
      <c r="A16" s="37" t="s">
        <v>317</v>
      </c>
      <c r="B16" s="230" t="s">
        <v>328</v>
      </c>
      <c r="C16" s="704" t="s">
        <v>602</v>
      </c>
      <c r="D16" s="292" t="s">
        <v>333</v>
      </c>
      <c r="E16" s="293">
        <v>11</v>
      </c>
      <c r="F16" s="294">
        <v>86.181818181818173</v>
      </c>
      <c r="G16" s="294">
        <v>5.5090909090909106</v>
      </c>
      <c r="I16" s="304" t="s">
        <v>317</v>
      </c>
      <c r="J16" s="305" t="s">
        <v>328</v>
      </c>
      <c r="K16" s="704" t="s">
        <v>1498</v>
      </c>
      <c r="L16" s="306" t="s">
        <v>417</v>
      </c>
      <c r="M16" s="307">
        <v>12</v>
      </c>
      <c r="N16" s="311">
        <v>78.8</v>
      </c>
      <c r="O16" s="311">
        <v>4.2</v>
      </c>
    </row>
    <row r="17" spans="1:15" ht="21.75" customHeight="1">
      <c r="A17" s="37" t="s">
        <v>375</v>
      </c>
      <c r="B17" s="230" t="s">
        <v>322</v>
      </c>
      <c r="C17" s="704" t="s">
        <v>502</v>
      </c>
      <c r="D17" s="292" t="s">
        <v>382</v>
      </c>
      <c r="E17" s="293">
        <v>4</v>
      </c>
      <c r="F17" s="294">
        <v>67.5</v>
      </c>
      <c r="G17" s="294">
        <v>6.2</v>
      </c>
      <c r="I17" s="304" t="s">
        <v>317</v>
      </c>
      <c r="J17" s="305" t="s">
        <v>322</v>
      </c>
      <c r="K17" s="704" t="s">
        <v>1499</v>
      </c>
      <c r="L17" s="306" t="s">
        <v>408</v>
      </c>
      <c r="M17" s="307">
        <v>8</v>
      </c>
      <c r="N17" s="308">
        <v>65</v>
      </c>
      <c r="O17" s="308">
        <v>7.9</v>
      </c>
    </row>
    <row r="18" spans="1:15" ht="21.75" customHeight="1">
      <c r="A18" s="37" t="s">
        <v>317</v>
      </c>
      <c r="B18" s="230" t="s">
        <v>328</v>
      </c>
      <c r="C18" s="704" t="s">
        <v>603</v>
      </c>
      <c r="D18" s="296" t="s">
        <v>471</v>
      </c>
      <c r="E18" s="297">
        <v>1</v>
      </c>
      <c r="F18" s="294">
        <v>100</v>
      </c>
      <c r="G18" s="294">
        <v>2.8</v>
      </c>
      <c r="I18" s="305" t="s">
        <v>317</v>
      </c>
      <c r="J18" s="305" t="s">
        <v>328</v>
      </c>
      <c r="K18" s="704" t="s">
        <v>915</v>
      </c>
      <c r="L18" s="312" t="s">
        <v>418</v>
      </c>
      <c r="M18" s="307">
        <v>15</v>
      </c>
      <c r="N18" s="311">
        <v>63.066666666666663</v>
      </c>
      <c r="O18" s="311">
        <v>4.28</v>
      </c>
    </row>
    <row r="19" spans="1:15" ht="21.75" customHeight="1">
      <c r="A19" s="37" t="s">
        <v>317</v>
      </c>
      <c r="B19" s="230" t="s">
        <v>328</v>
      </c>
      <c r="C19" s="704" t="s">
        <v>604</v>
      </c>
      <c r="D19" s="292" t="s">
        <v>335</v>
      </c>
      <c r="E19" s="293">
        <v>3</v>
      </c>
      <c r="F19" s="294">
        <v>71.666666666666671</v>
      </c>
      <c r="G19" s="294">
        <v>3.3333333333333335</v>
      </c>
      <c r="I19" s="304" t="s">
        <v>349</v>
      </c>
      <c r="J19" s="304" t="s">
        <v>350</v>
      </c>
      <c r="K19" s="704" t="s">
        <v>962</v>
      </c>
      <c r="L19" s="306" t="s">
        <v>427</v>
      </c>
      <c r="M19" s="307">
        <v>9</v>
      </c>
      <c r="N19" s="311">
        <v>67</v>
      </c>
      <c r="O19" s="311">
        <v>3.5555555555555554</v>
      </c>
    </row>
    <row r="20" spans="1:15" ht="21.75" customHeight="1">
      <c r="A20" s="37" t="s">
        <v>317</v>
      </c>
      <c r="B20" s="230" t="s">
        <v>328</v>
      </c>
      <c r="C20" s="704" t="s">
        <v>605</v>
      </c>
      <c r="D20" s="292" t="s">
        <v>336</v>
      </c>
      <c r="E20" s="293">
        <v>1</v>
      </c>
      <c r="F20" s="294">
        <v>95</v>
      </c>
      <c r="G20" s="294">
        <v>3.6</v>
      </c>
      <c r="I20" s="304" t="s">
        <v>349</v>
      </c>
      <c r="J20" s="304" t="s">
        <v>350</v>
      </c>
      <c r="K20" s="704" t="s">
        <v>1002</v>
      </c>
      <c r="L20" s="306" t="s">
        <v>428</v>
      </c>
      <c r="M20" s="307">
        <v>1</v>
      </c>
      <c r="N20" s="311">
        <v>47</v>
      </c>
      <c r="O20" s="311">
        <v>7.2</v>
      </c>
    </row>
    <row r="21" spans="1:15" ht="21.75" customHeight="1">
      <c r="A21" s="37" t="s">
        <v>365</v>
      </c>
      <c r="B21" s="37" t="s">
        <v>366</v>
      </c>
      <c r="C21" s="704" t="s">
        <v>827</v>
      </c>
      <c r="D21" s="296" t="s">
        <v>370</v>
      </c>
      <c r="E21" s="293">
        <v>15</v>
      </c>
      <c r="F21" s="294">
        <v>68.86666666666666</v>
      </c>
      <c r="G21" s="294">
        <v>5.1866666666666674</v>
      </c>
      <c r="I21" s="305" t="s">
        <v>317</v>
      </c>
      <c r="J21" s="305" t="s">
        <v>328</v>
      </c>
      <c r="K21" s="704" t="s">
        <v>1121</v>
      </c>
      <c r="L21" s="306" t="s">
        <v>420</v>
      </c>
      <c r="M21" s="307">
        <v>1</v>
      </c>
      <c r="N21" s="311">
        <v>40</v>
      </c>
      <c r="O21" s="311">
        <v>3.4</v>
      </c>
    </row>
    <row r="22" spans="1:15" ht="21.75" customHeight="1">
      <c r="A22" s="37" t="s">
        <v>349</v>
      </c>
      <c r="B22" s="37" t="s">
        <v>359</v>
      </c>
      <c r="C22" s="704" t="s">
        <v>930</v>
      </c>
      <c r="D22" s="292" t="s">
        <v>360</v>
      </c>
      <c r="E22" s="293">
        <v>15</v>
      </c>
      <c r="F22" s="294">
        <v>72.86666666666666</v>
      </c>
      <c r="G22" s="294">
        <v>5.2799999999999994</v>
      </c>
      <c r="I22" s="305" t="s">
        <v>317</v>
      </c>
      <c r="J22" s="305" t="s">
        <v>328</v>
      </c>
      <c r="K22" s="704" t="s">
        <v>879</v>
      </c>
      <c r="L22" s="306" t="s">
        <v>421</v>
      </c>
      <c r="M22" s="307">
        <v>8</v>
      </c>
      <c r="N22" s="308">
        <v>56.8</v>
      </c>
      <c r="O22" s="308">
        <v>5.0999999999999996</v>
      </c>
    </row>
    <row r="23" spans="1:15" ht="21.75" customHeight="1">
      <c r="A23" s="37" t="s">
        <v>317</v>
      </c>
      <c r="B23" s="230" t="s">
        <v>328</v>
      </c>
      <c r="C23" s="704" t="s">
        <v>1043</v>
      </c>
      <c r="D23" s="296" t="s">
        <v>337</v>
      </c>
      <c r="E23" s="297">
        <v>5</v>
      </c>
      <c r="F23" s="294">
        <v>76</v>
      </c>
      <c r="G23" s="294">
        <v>6.08</v>
      </c>
      <c r="I23" s="305" t="s">
        <v>317</v>
      </c>
      <c r="J23" s="305" t="s">
        <v>318</v>
      </c>
      <c r="K23" s="704" t="s">
        <v>849</v>
      </c>
      <c r="L23" s="306" t="s">
        <v>406</v>
      </c>
      <c r="M23" s="307">
        <v>12</v>
      </c>
      <c r="N23" s="311">
        <v>51.666666666666671</v>
      </c>
      <c r="O23" s="311">
        <v>6.8833333333333329</v>
      </c>
    </row>
    <row r="24" spans="1:15" ht="21.75" customHeight="1">
      <c r="A24" s="37" t="s">
        <v>317</v>
      </c>
      <c r="B24" s="230" t="s">
        <v>328</v>
      </c>
      <c r="C24" s="704" t="s">
        <v>793</v>
      </c>
      <c r="D24" s="296" t="s">
        <v>472</v>
      </c>
      <c r="E24" s="297">
        <v>9</v>
      </c>
      <c r="F24" s="294">
        <v>78.599999999999994</v>
      </c>
      <c r="G24" s="294">
        <v>4.3</v>
      </c>
      <c r="I24" s="305" t="s">
        <v>375</v>
      </c>
      <c r="J24" s="304" t="s">
        <v>392</v>
      </c>
      <c r="K24" s="704" t="s">
        <v>789</v>
      </c>
      <c r="L24" s="306" t="s">
        <v>452</v>
      </c>
      <c r="M24" s="307">
        <v>2</v>
      </c>
      <c r="N24" s="311">
        <v>44.5</v>
      </c>
      <c r="O24" s="311">
        <v>1</v>
      </c>
    </row>
    <row r="25" spans="1:15" ht="21.75" customHeight="1">
      <c r="A25" s="37" t="s">
        <v>365</v>
      </c>
      <c r="B25" s="37" t="s">
        <v>366</v>
      </c>
      <c r="C25" s="704" t="s">
        <v>1480</v>
      </c>
      <c r="D25" s="296" t="s">
        <v>371</v>
      </c>
      <c r="E25" s="293">
        <v>12</v>
      </c>
      <c r="F25" s="294">
        <v>75.166666666666657</v>
      </c>
      <c r="G25" s="294">
        <v>7.416666666666667</v>
      </c>
      <c r="I25" s="305" t="s">
        <v>375</v>
      </c>
      <c r="J25" s="305" t="s">
        <v>322</v>
      </c>
      <c r="K25" s="704" t="s">
        <v>1146</v>
      </c>
      <c r="L25" s="306" t="s">
        <v>446</v>
      </c>
      <c r="M25" s="307">
        <v>3</v>
      </c>
      <c r="N25" s="311">
        <v>61.666666666666664</v>
      </c>
      <c r="O25" s="311">
        <v>12</v>
      </c>
    </row>
    <row r="26" spans="1:15" ht="21.75" customHeight="1">
      <c r="A26" s="37" t="s">
        <v>317</v>
      </c>
      <c r="B26" s="230" t="s">
        <v>322</v>
      </c>
      <c r="C26" s="704" t="s">
        <v>1481</v>
      </c>
      <c r="D26" s="292" t="s">
        <v>324</v>
      </c>
      <c r="E26" s="293">
        <v>449</v>
      </c>
      <c r="F26" s="294">
        <v>63.374164810690424</v>
      </c>
      <c r="G26" s="294">
        <v>3.8685968819599115</v>
      </c>
      <c r="I26" s="305" t="s">
        <v>375</v>
      </c>
      <c r="J26" s="305" t="s">
        <v>322</v>
      </c>
      <c r="K26" s="704" t="s">
        <v>1500</v>
      </c>
      <c r="L26" s="306" t="s">
        <v>447</v>
      </c>
      <c r="M26" s="307">
        <v>3</v>
      </c>
      <c r="N26" s="308">
        <v>66.7</v>
      </c>
      <c r="O26" s="308">
        <v>8.6</v>
      </c>
    </row>
    <row r="27" spans="1:15" ht="21.75" customHeight="1">
      <c r="A27" s="37" t="s">
        <v>375</v>
      </c>
      <c r="B27" s="230" t="s">
        <v>395</v>
      </c>
      <c r="C27" s="704" t="s">
        <v>791</v>
      </c>
      <c r="D27" s="292" t="s">
        <v>396</v>
      </c>
      <c r="E27" s="293">
        <v>25</v>
      </c>
      <c r="F27" s="294">
        <v>58.24</v>
      </c>
      <c r="G27" s="294">
        <v>3.1919999999999993</v>
      </c>
      <c r="I27" s="304" t="s">
        <v>365</v>
      </c>
      <c r="J27" s="304" t="s">
        <v>366</v>
      </c>
      <c r="K27" s="704" t="s">
        <v>1200</v>
      </c>
      <c r="L27" s="306" t="s">
        <v>439</v>
      </c>
      <c r="M27" s="307">
        <v>6</v>
      </c>
      <c r="N27" s="311">
        <v>60.333333333333336</v>
      </c>
      <c r="O27" s="311">
        <v>6.5999999999999988</v>
      </c>
    </row>
    <row r="28" spans="1:15" ht="21.75" customHeight="1">
      <c r="A28" s="37" t="s">
        <v>317</v>
      </c>
      <c r="B28" s="230" t="s">
        <v>322</v>
      </c>
      <c r="C28" s="704" t="s">
        <v>1482</v>
      </c>
      <c r="D28" s="292" t="s">
        <v>325</v>
      </c>
      <c r="E28" s="293">
        <v>18</v>
      </c>
      <c r="F28" s="294">
        <v>73.055555555555557</v>
      </c>
      <c r="G28" s="294">
        <v>4.2555555555555538</v>
      </c>
      <c r="I28" s="305" t="s">
        <v>317</v>
      </c>
      <c r="J28" s="305" t="s">
        <v>328</v>
      </c>
      <c r="K28" s="704" t="s">
        <v>1207</v>
      </c>
      <c r="L28" s="306" t="s">
        <v>422</v>
      </c>
      <c r="M28" s="307">
        <v>3</v>
      </c>
      <c r="N28" s="311">
        <v>31.666666666666668</v>
      </c>
      <c r="O28" s="311">
        <v>6.5333333333333341</v>
      </c>
    </row>
    <row r="29" spans="1:15" ht="21.75" customHeight="1">
      <c r="A29" s="37" t="s">
        <v>317</v>
      </c>
      <c r="B29" s="230" t="s">
        <v>328</v>
      </c>
      <c r="C29" s="704" t="s">
        <v>1483</v>
      </c>
      <c r="D29" s="292" t="s">
        <v>339</v>
      </c>
      <c r="E29" s="293">
        <v>15</v>
      </c>
      <c r="F29" s="294">
        <v>72.533333333333331</v>
      </c>
      <c r="G29" s="294">
        <v>4.8266666666666671</v>
      </c>
      <c r="I29" s="305" t="s">
        <v>317</v>
      </c>
      <c r="J29" s="305" t="s">
        <v>322</v>
      </c>
      <c r="K29" s="704" t="s">
        <v>1501</v>
      </c>
      <c r="L29" s="306" t="s">
        <v>409</v>
      </c>
      <c r="M29" s="307">
        <v>4</v>
      </c>
      <c r="N29" s="308">
        <v>44.3</v>
      </c>
      <c r="O29" s="308">
        <v>3.8</v>
      </c>
    </row>
    <row r="30" spans="1:15" ht="21.75" customHeight="1">
      <c r="A30" s="37" t="s">
        <v>349</v>
      </c>
      <c r="B30" s="37" t="s">
        <v>350</v>
      </c>
      <c r="C30" s="704" t="s">
        <v>902</v>
      </c>
      <c r="D30" s="292" t="s">
        <v>351</v>
      </c>
      <c r="E30" s="293">
        <v>21</v>
      </c>
      <c r="F30" s="294">
        <v>64.142857142857139</v>
      </c>
      <c r="G30" s="294">
        <v>3.8095238095238102</v>
      </c>
      <c r="I30" s="305" t="s">
        <v>365</v>
      </c>
      <c r="J30" s="304" t="s">
        <v>366</v>
      </c>
      <c r="K30" s="704" t="s">
        <v>1502</v>
      </c>
      <c r="L30" s="306" t="s">
        <v>440</v>
      </c>
      <c r="M30" s="307">
        <v>5</v>
      </c>
      <c r="N30" s="308">
        <v>38</v>
      </c>
      <c r="O30" s="308">
        <v>6.2</v>
      </c>
    </row>
    <row r="31" spans="1:15" ht="21.75" customHeight="1">
      <c r="A31" s="37" t="s">
        <v>349</v>
      </c>
      <c r="B31" s="37" t="s">
        <v>350</v>
      </c>
      <c r="C31" s="704" t="s">
        <v>1484</v>
      </c>
      <c r="D31" s="292" t="s">
        <v>352</v>
      </c>
      <c r="E31" s="293">
        <v>111</v>
      </c>
      <c r="F31" s="294">
        <v>67.756756756756758</v>
      </c>
      <c r="G31" s="294">
        <v>4.1333333333333346</v>
      </c>
      <c r="I31" s="305" t="s">
        <v>365</v>
      </c>
      <c r="J31" s="304" t="s">
        <v>366</v>
      </c>
      <c r="K31" s="704" t="s">
        <v>834</v>
      </c>
      <c r="L31" s="306" t="s">
        <v>441</v>
      </c>
      <c r="M31" s="307">
        <v>6</v>
      </c>
      <c r="N31" s="311">
        <v>52.166666666666671</v>
      </c>
      <c r="O31" s="311">
        <v>11.266666666666666</v>
      </c>
    </row>
    <row r="32" spans="1:15" ht="21.75" customHeight="1">
      <c r="A32" s="37" t="s">
        <v>317</v>
      </c>
      <c r="B32" s="230" t="s">
        <v>318</v>
      </c>
      <c r="C32" s="704" t="s">
        <v>843</v>
      </c>
      <c r="D32" s="292" t="s">
        <v>319</v>
      </c>
      <c r="E32" s="293">
        <v>17</v>
      </c>
      <c r="F32" s="294">
        <v>70.117647058823522</v>
      </c>
      <c r="G32" s="294">
        <v>5.0235294117647058</v>
      </c>
      <c r="I32" s="305" t="s">
        <v>317</v>
      </c>
      <c r="J32" s="305" t="s">
        <v>322</v>
      </c>
      <c r="K32" s="704" t="s">
        <v>666</v>
      </c>
      <c r="L32" s="306" t="s">
        <v>410</v>
      </c>
      <c r="M32" s="307">
        <v>2</v>
      </c>
      <c r="N32" s="311">
        <v>68</v>
      </c>
      <c r="O32" s="311">
        <v>11.2</v>
      </c>
    </row>
    <row r="33" spans="1:15" ht="21.75" customHeight="1">
      <c r="A33" s="37" t="s">
        <v>349</v>
      </c>
      <c r="B33" s="37" t="s">
        <v>350</v>
      </c>
      <c r="C33" s="704" t="s">
        <v>685</v>
      </c>
      <c r="D33" s="292" t="s">
        <v>353</v>
      </c>
      <c r="E33" s="293">
        <v>77</v>
      </c>
      <c r="F33" s="294">
        <v>71.935064935064929</v>
      </c>
      <c r="G33" s="294">
        <v>5.1974025974025979</v>
      </c>
      <c r="I33" s="305" t="s">
        <v>365</v>
      </c>
      <c r="J33" s="304" t="s">
        <v>366</v>
      </c>
      <c r="K33" s="704" t="s">
        <v>1255</v>
      </c>
      <c r="L33" s="306" t="s">
        <v>442</v>
      </c>
      <c r="M33" s="307">
        <v>4</v>
      </c>
      <c r="N33" s="311">
        <v>53.5</v>
      </c>
      <c r="O33" s="311">
        <v>4.3</v>
      </c>
    </row>
    <row r="34" spans="1:15" ht="21.75" customHeight="1">
      <c r="A34" s="37" t="s">
        <v>375</v>
      </c>
      <c r="B34" s="230" t="s">
        <v>322</v>
      </c>
      <c r="C34" s="704" t="s">
        <v>1485</v>
      </c>
      <c r="D34" s="292" t="s">
        <v>383</v>
      </c>
      <c r="E34" s="293">
        <v>16</v>
      </c>
      <c r="F34" s="294">
        <v>63.9375</v>
      </c>
      <c r="G34" s="294">
        <v>5.6124999999999989</v>
      </c>
      <c r="I34" s="304" t="s">
        <v>375</v>
      </c>
      <c r="J34" s="305" t="s">
        <v>322</v>
      </c>
      <c r="K34" s="704" t="s">
        <v>752</v>
      </c>
      <c r="L34" s="306" t="s">
        <v>448</v>
      </c>
      <c r="M34" s="307">
        <v>17</v>
      </c>
      <c r="N34" s="311">
        <v>73.882352941176464</v>
      </c>
      <c r="O34" s="311">
        <v>6.1647058823529415</v>
      </c>
    </row>
    <row r="35" spans="1:15" ht="21.75" customHeight="1">
      <c r="A35" s="230" t="s">
        <v>347</v>
      </c>
      <c r="B35" s="230" t="s">
        <v>328</v>
      </c>
      <c r="C35" s="704" t="s">
        <v>897</v>
      </c>
      <c r="D35" s="292" t="s">
        <v>348</v>
      </c>
      <c r="E35" s="293">
        <v>6</v>
      </c>
      <c r="F35" s="294">
        <v>62.333333333333336</v>
      </c>
      <c r="G35" s="294">
        <v>2.0666666666666664</v>
      </c>
      <c r="I35" s="305" t="s">
        <v>317</v>
      </c>
      <c r="J35" s="305" t="s">
        <v>328</v>
      </c>
      <c r="K35" s="704" t="s">
        <v>891</v>
      </c>
      <c r="L35" s="306" t="s">
        <v>423</v>
      </c>
      <c r="M35" s="307">
        <v>2</v>
      </c>
      <c r="N35" s="311">
        <v>56</v>
      </c>
      <c r="O35" s="311">
        <v>2.8</v>
      </c>
    </row>
    <row r="36" spans="1:15" ht="21.75" customHeight="1">
      <c r="A36" s="37" t="s">
        <v>317</v>
      </c>
      <c r="B36" s="230" t="s">
        <v>328</v>
      </c>
      <c r="C36" s="704" t="s">
        <v>883</v>
      </c>
      <c r="D36" s="292" t="s">
        <v>340</v>
      </c>
      <c r="E36" s="293">
        <v>3</v>
      </c>
      <c r="F36" s="294">
        <v>63.333333333333336</v>
      </c>
      <c r="G36" s="294">
        <v>3.1333333333333333</v>
      </c>
      <c r="I36" s="305" t="s">
        <v>349</v>
      </c>
      <c r="J36" s="304" t="s">
        <v>350</v>
      </c>
      <c r="K36" s="704" t="s">
        <v>1241</v>
      </c>
      <c r="L36" s="306" t="s">
        <v>430</v>
      </c>
      <c r="M36" s="307">
        <v>2</v>
      </c>
      <c r="N36" s="311">
        <v>62.5</v>
      </c>
      <c r="O36" s="311">
        <v>2.9</v>
      </c>
    </row>
    <row r="37" spans="1:15" ht="21.75" customHeight="1">
      <c r="A37" s="37" t="s">
        <v>317</v>
      </c>
      <c r="B37" s="230" t="s">
        <v>318</v>
      </c>
      <c r="C37" s="704" t="s">
        <v>845</v>
      </c>
      <c r="D37" s="292" t="s">
        <v>320</v>
      </c>
      <c r="E37" s="293">
        <v>10</v>
      </c>
      <c r="F37" s="294">
        <v>64.7</v>
      </c>
      <c r="G37" s="294">
        <v>10.059999999999999</v>
      </c>
      <c r="I37" s="305" t="s">
        <v>349</v>
      </c>
      <c r="J37" s="304" t="s">
        <v>350</v>
      </c>
      <c r="K37" s="704" t="s">
        <v>707</v>
      </c>
      <c r="L37" s="306" t="s">
        <v>431</v>
      </c>
      <c r="M37" s="307">
        <v>1</v>
      </c>
      <c r="N37" s="311">
        <v>50</v>
      </c>
      <c r="O37" s="311">
        <v>2</v>
      </c>
    </row>
    <row r="38" spans="1:15" ht="31.5" customHeight="1">
      <c r="A38" s="37" t="s">
        <v>349</v>
      </c>
      <c r="B38" s="37" t="s">
        <v>350</v>
      </c>
      <c r="C38" s="704" t="s">
        <v>1486</v>
      </c>
      <c r="D38" s="292" t="s">
        <v>354</v>
      </c>
      <c r="E38" s="293">
        <v>108</v>
      </c>
      <c r="F38" s="294">
        <v>72.703703703703695</v>
      </c>
      <c r="G38" s="294">
        <v>3.2592592592592591</v>
      </c>
      <c r="I38" s="305" t="s">
        <v>317</v>
      </c>
      <c r="J38" s="305" t="s">
        <v>322</v>
      </c>
      <c r="K38" s="704" t="s">
        <v>919</v>
      </c>
      <c r="L38" s="306" t="s">
        <v>411</v>
      </c>
      <c r="M38" s="307">
        <v>16</v>
      </c>
      <c r="N38" s="311">
        <v>50.5625</v>
      </c>
      <c r="O38" s="311">
        <v>7.1499999999999986</v>
      </c>
    </row>
    <row r="39" spans="1:15" ht="37.5" customHeight="1">
      <c r="A39" s="37" t="s">
        <v>375</v>
      </c>
      <c r="B39" s="230" t="s">
        <v>322</v>
      </c>
      <c r="C39" s="704" t="s">
        <v>1487</v>
      </c>
      <c r="D39" s="296" t="s">
        <v>384</v>
      </c>
      <c r="E39" s="293">
        <v>16</v>
      </c>
      <c r="F39" s="294">
        <v>77.7</v>
      </c>
      <c r="G39" s="294">
        <v>8.8000000000000007</v>
      </c>
      <c r="I39" s="305" t="s">
        <v>317</v>
      </c>
      <c r="J39" s="305" t="s">
        <v>328</v>
      </c>
      <c r="K39" s="704" t="s">
        <v>1503</v>
      </c>
      <c r="L39" s="306" t="s">
        <v>424</v>
      </c>
      <c r="M39" s="307">
        <v>15</v>
      </c>
      <c r="N39" s="308">
        <v>52.5</v>
      </c>
      <c r="O39" s="308">
        <v>7.4</v>
      </c>
    </row>
    <row r="40" spans="1:15" ht="21.75" customHeight="1">
      <c r="A40" s="37" t="s">
        <v>397</v>
      </c>
      <c r="B40" s="37" t="s">
        <v>397</v>
      </c>
      <c r="C40" s="704" t="s">
        <v>802</v>
      </c>
      <c r="D40" s="292" t="s">
        <v>398</v>
      </c>
      <c r="E40" s="293">
        <v>86</v>
      </c>
      <c r="F40" s="294">
        <v>57.1860465116279</v>
      </c>
      <c r="G40" s="294">
        <v>3.7976744186046503</v>
      </c>
      <c r="I40" s="305" t="s">
        <v>375</v>
      </c>
      <c r="J40" s="305" t="s">
        <v>322</v>
      </c>
      <c r="K40" s="704" t="s">
        <v>739</v>
      </c>
      <c r="L40" s="306" t="s">
        <v>449</v>
      </c>
      <c r="M40" s="307">
        <v>13</v>
      </c>
      <c r="N40" s="311">
        <v>70.846153846153854</v>
      </c>
      <c r="O40" s="311">
        <v>6.2461538461538453</v>
      </c>
    </row>
    <row r="41" spans="1:15" ht="21.75" customHeight="1">
      <c r="A41" s="37" t="s">
        <v>397</v>
      </c>
      <c r="B41" s="37" t="s">
        <v>397</v>
      </c>
      <c r="C41" s="704" t="s">
        <v>803</v>
      </c>
      <c r="D41" s="292" t="s">
        <v>399</v>
      </c>
      <c r="E41" s="293">
        <v>68</v>
      </c>
      <c r="F41" s="294">
        <v>62.029411764705884</v>
      </c>
      <c r="G41" s="294">
        <v>4.0470588235294107</v>
      </c>
      <c r="I41" s="304" t="s">
        <v>317</v>
      </c>
      <c r="J41" s="305" t="s">
        <v>328</v>
      </c>
      <c r="K41" s="704" t="s">
        <v>1504</v>
      </c>
      <c r="L41" s="309" t="s">
        <v>425</v>
      </c>
      <c r="M41" s="307">
        <v>2</v>
      </c>
      <c r="N41" s="308">
        <v>72</v>
      </c>
      <c r="O41" s="308">
        <v>7.9</v>
      </c>
    </row>
    <row r="42" spans="1:15" ht="21.75" customHeight="1">
      <c r="A42" s="37" t="s">
        <v>397</v>
      </c>
      <c r="B42" s="37" t="s">
        <v>397</v>
      </c>
      <c r="C42" s="704" t="s">
        <v>800</v>
      </c>
      <c r="D42" s="292" t="s">
        <v>400</v>
      </c>
      <c r="E42" s="293">
        <v>188</v>
      </c>
      <c r="F42" s="294">
        <v>57.840425531914896</v>
      </c>
      <c r="G42" s="294">
        <v>3.8925531914893639</v>
      </c>
      <c r="I42" s="305" t="s">
        <v>317</v>
      </c>
      <c r="J42" s="305" t="s">
        <v>328</v>
      </c>
      <c r="K42" s="704" t="s">
        <v>895</v>
      </c>
      <c r="L42" s="306" t="s">
        <v>426</v>
      </c>
      <c r="M42" s="307">
        <v>1</v>
      </c>
      <c r="N42" s="311">
        <v>58</v>
      </c>
      <c r="O42" s="311">
        <v>6.4</v>
      </c>
    </row>
    <row r="43" spans="1:15" ht="21.75" customHeight="1">
      <c r="A43" s="37" t="s">
        <v>397</v>
      </c>
      <c r="B43" s="37" t="s">
        <v>397</v>
      </c>
      <c r="C43" s="704" t="s">
        <v>801</v>
      </c>
      <c r="D43" s="292" t="s">
        <v>401</v>
      </c>
      <c r="E43" s="293">
        <v>174</v>
      </c>
      <c r="F43" s="294">
        <v>65.143678160919535</v>
      </c>
      <c r="G43" s="294">
        <v>3.8183908045976982</v>
      </c>
      <c r="I43" s="305" t="s">
        <v>317</v>
      </c>
      <c r="J43" s="305" t="s">
        <v>412</v>
      </c>
      <c r="K43" s="704" t="s">
        <v>923</v>
      </c>
      <c r="L43" s="309" t="s">
        <v>413</v>
      </c>
      <c r="M43" s="307">
        <v>1</v>
      </c>
      <c r="N43" s="311">
        <v>67</v>
      </c>
      <c r="O43" s="311">
        <v>28.4</v>
      </c>
    </row>
    <row r="44" spans="1:15" ht="21.75" customHeight="1">
      <c r="A44" s="37" t="s">
        <v>397</v>
      </c>
      <c r="B44" s="37" t="s">
        <v>397</v>
      </c>
      <c r="C44" s="704" t="s">
        <v>1488</v>
      </c>
      <c r="D44" s="292" t="s">
        <v>402</v>
      </c>
      <c r="E44" s="293">
        <v>407</v>
      </c>
      <c r="F44" s="294">
        <v>63.058968058968055</v>
      </c>
      <c r="G44" s="294">
        <v>4.9380835380835393</v>
      </c>
      <c r="I44" s="305" t="s">
        <v>397</v>
      </c>
      <c r="J44" s="304" t="s">
        <v>397</v>
      </c>
      <c r="K44" s="704" t="s">
        <v>973</v>
      </c>
      <c r="L44" s="306" t="s">
        <v>455</v>
      </c>
      <c r="M44" s="307">
        <v>3</v>
      </c>
      <c r="N44" s="311">
        <v>33.333333333333336</v>
      </c>
      <c r="O44" s="311">
        <v>3.0666666666666669</v>
      </c>
    </row>
    <row r="45" spans="1:15" ht="21.75" customHeight="1">
      <c r="A45" s="37" t="s">
        <v>317</v>
      </c>
      <c r="B45" s="230" t="s">
        <v>328</v>
      </c>
      <c r="C45" s="704" t="s">
        <v>1489</v>
      </c>
      <c r="D45" s="292" t="s">
        <v>341</v>
      </c>
      <c r="E45" s="293">
        <v>31</v>
      </c>
      <c r="F45" s="294">
        <v>71.599999999999994</v>
      </c>
      <c r="G45" s="294">
        <v>5.7</v>
      </c>
      <c r="I45" s="305" t="s">
        <v>375</v>
      </c>
      <c r="J45" s="304" t="s">
        <v>392</v>
      </c>
      <c r="K45" s="704" t="s">
        <v>787</v>
      </c>
      <c r="L45" s="306" t="s">
        <v>453</v>
      </c>
      <c r="M45" s="307">
        <v>2</v>
      </c>
      <c r="N45" s="311">
        <v>29</v>
      </c>
      <c r="O45" s="311">
        <v>2</v>
      </c>
    </row>
    <row r="46" spans="1:15" ht="21.75" customHeight="1">
      <c r="A46" s="37" t="s">
        <v>317</v>
      </c>
      <c r="B46" s="230" t="s">
        <v>328</v>
      </c>
      <c r="C46" s="704" t="s">
        <v>1490</v>
      </c>
      <c r="D46" s="292" t="s">
        <v>342</v>
      </c>
      <c r="E46" s="298">
        <v>4</v>
      </c>
      <c r="F46" s="299">
        <v>69</v>
      </c>
      <c r="G46" s="300">
        <v>3</v>
      </c>
    </row>
    <row r="47" spans="1:15" ht="21.75" customHeight="1">
      <c r="A47" s="37" t="s">
        <v>375</v>
      </c>
      <c r="B47" s="230" t="s">
        <v>322</v>
      </c>
      <c r="C47" s="704" t="s">
        <v>737</v>
      </c>
      <c r="D47" s="301" t="s">
        <v>385</v>
      </c>
      <c r="E47" s="293">
        <v>4</v>
      </c>
      <c r="F47" s="294">
        <v>79.25</v>
      </c>
      <c r="G47" s="294">
        <v>3.7</v>
      </c>
    </row>
    <row r="48" spans="1:15" ht="21.75" customHeight="1">
      <c r="A48" s="37" t="s">
        <v>375</v>
      </c>
      <c r="B48" s="230" t="s">
        <v>322</v>
      </c>
      <c r="C48" s="704" t="s">
        <v>517</v>
      </c>
      <c r="D48" s="292" t="s">
        <v>386</v>
      </c>
      <c r="E48" s="293">
        <v>13</v>
      </c>
      <c r="F48" s="294">
        <v>88.384615384615373</v>
      </c>
      <c r="G48" s="294">
        <v>6.1999999999999993</v>
      </c>
    </row>
    <row r="49" spans="1:7" ht="21.75" customHeight="1">
      <c r="A49" s="37" t="s">
        <v>317</v>
      </c>
      <c r="B49" s="230" t="s">
        <v>322</v>
      </c>
      <c r="C49" s="704" t="s">
        <v>1491</v>
      </c>
      <c r="D49" s="292" t="s">
        <v>326</v>
      </c>
      <c r="E49" s="293">
        <v>31</v>
      </c>
      <c r="F49" s="294">
        <v>70.58064516129032</v>
      </c>
      <c r="G49" s="294">
        <v>5.0516129032258057</v>
      </c>
    </row>
    <row r="50" spans="1:7" ht="21.75" customHeight="1">
      <c r="A50" s="37" t="s">
        <v>365</v>
      </c>
      <c r="B50" s="37" t="s">
        <v>366</v>
      </c>
      <c r="C50" s="704" t="s">
        <v>1492</v>
      </c>
      <c r="D50" s="296" t="s">
        <v>373</v>
      </c>
      <c r="E50" s="293">
        <v>6</v>
      </c>
      <c r="F50" s="294">
        <v>43.666666666666664</v>
      </c>
      <c r="G50" s="294">
        <v>5.5333333333333341</v>
      </c>
    </row>
    <row r="51" spans="1:7" ht="21.75" customHeight="1">
      <c r="A51" s="230" t="s">
        <v>365</v>
      </c>
      <c r="B51" s="230" t="s">
        <v>366</v>
      </c>
      <c r="C51" s="704" t="s">
        <v>829</v>
      </c>
      <c r="D51" s="296" t="s">
        <v>374</v>
      </c>
      <c r="E51" s="293">
        <v>7</v>
      </c>
      <c r="F51" s="294">
        <v>68.857142857142847</v>
      </c>
      <c r="G51" s="294">
        <v>9.4571428571428573</v>
      </c>
    </row>
    <row r="52" spans="1:7" ht="21.75" customHeight="1">
      <c r="A52" s="37" t="s">
        <v>375</v>
      </c>
      <c r="B52" s="230" t="s">
        <v>322</v>
      </c>
      <c r="C52" s="704" t="s">
        <v>733</v>
      </c>
      <c r="D52" s="292" t="s">
        <v>387</v>
      </c>
      <c r="E52" s="293">
        <v>18</v>
      </c>
      <c r="F52" s="294">
        <v>62.833333333333336</v>
      </c>
      <c r="G52" s="294">
        <v>6.7333333333333343</v>
      </c>
    </row>
    <row r="53" spans="1:7" ht="21.75" customHeight="1">
      <c r="A53" s="37" t="s">
        <v>349</v>
      </c>
      <c r="B53" s="37" t="s">
        <v>350</v>
      </c>
      <c r="C53" s="704" t="s">
        <v>1493</v>
      </c>
      <c r="D53" s="292" t="s">
        <v>356</v>
      </c>
      <c r="E53" s="293">
        <v>18</v>
      </c>
      <c r="F53" s="294">
        <v>69.944444444444443</v>
      </c>
      <c r="G53" s="294">
        <v>5.3555555555555552</v>
      </c>
    </row>
    <row r="54" spans="1:7" ht="21.75" customHeight="1">
      <c r="A54" s="37" t="s">
        <v>375</v>
      </c>
      <c r="B54" s="230" t="s">
        <v>322</v>
      </c>
      <c r="C54" s="704" t="s">
        <v>730</v>
      </c>
      <c r="D54" s="292" t="s">
        <v>388</v>
      </c>
      <c r="E54" s="293">
        <v>136</v>
      </c>
      <c r="F54" s="294">
        <v>84.669117647058826</v>
      </c>
      <c r="G54" s="294">
        <v>5.7897058823529415</v>
      </c>
    </row>
    <row r="55" spans="1:7" ht="21.75" customHeight="1">
      <c r="A55" s="37" t="s">
        <v>317</v>
      </c>
      <c r="B55" s="230" t="s">
        <v>322</v>
      </c>
      <c r="C55" s="704" t="s">
        <v>904</v>
      </c>
      <c r="D55" s="292" t="s">
        <v>327</v>
      </c>
      <c r="E55" s="293">
        <v>14</v>
      </c>
      <c r="F55" s="294">
        <v>74.214285714285708</v>
      </c>
      <c r="G55" s="294">
        <v>4.6000000000000005</v>
      </c>
    </row>
    <row r="56" spans="1:7" ht="21.75" customHeight="1">
      <c r="A56" s="37" t="s">
        <v>317</v>
      </c>
      <c r="B56" s="230" t="s">
        <v>328</v>
      </c>
      <c r="C56" s="704" t="s">
        <v>866</v>
      </c>
      <c r="D56" s="292" t="s">
        <v>343</v>
      </c>
      <c r="E56" s="293">
        <v>3</v>
      </c>
      <c r="F56" s="294">
        <v>69.333333333333329</v>
      </c>
      <c r="G56" s="294">
        <v>4.6666666666666661</v>
      </c>
    </row>
    <row r="57" spans="1:7" ht="21.75" customHeight="1">
      <c r="A57" s="37" t="s">
        <v>375</v>
      </c>
      <c r="B57" s="230" t="s">
        <v>322</v>
      </c>
      <c r="C57" s="704" t="s">
        <v>754</v>
      </c>
      <c r="D57" s="292" t="s">
        <v>389</v>
      </c>
      <c r="E57" s="293">
        <v>11</v>
      </c>
      <c r="F57" s="294">
        <v>81.272727272727266</v>
      </c>
      <c r="G57" s="294">
        <v>6.0363636363636353</v>
      </c>
    </row>
    <row r="58" spans="1:7" ht="21.75" customHeight="1">
      <c r="A58" s="37" t="s">
        <v>375</v>
      </c>
      <c r="B58" s="230" t="s">
        <v>322</v>
      </c>
      <c r="C58" s="704" t="s">
        <v>735</v>
      </c>
      <c r="D58" s="292" t="s">
        <v>390</v>
      </c>
      <c r="E58" s="293">
        <v>19</v>
      </c>
      <c r="F58" s="294">
        <v>84.578947368421055</v>
      </c>
      <c r="G58" s="294">
        <v>9.3052631578947373</v>
      </c>
    </row>
    <row r="59" spans="1:7" ht="21.75" customHeight="1">
      <c r="A59" s="37" t="s">
        <v>349</v>
      </c>
      <c r="B59" s="37" t="s">
        <v>359</v>
      </c>
      <c r="C59" s="704" t="s">
        <v>927</v>
      </c>
      <c r="D59" s="295" t="s">
        <v>361</v>
      </c>
      <c r="E59" s="293">
        <v>16</v>
      </c>
      <c r="F59" s="294">
        <v>73.4375</v>
      </c>
      <c r="G59" s="294">
        <v>2.4000000000000004</v>
      </c>
    </row>
    <row r="60" spans="1:7" ht="21.75" customHeight="1">
      <c r="A60" s="37" t="s">
        <v>349</v>
      </c>
      <c r="B60" s="37" t="s">
        <v>359</v>
      </c>
      <c r="C60" s="704" t="s">
        <v>676</v>
      </c>
      <c r="D60" s="292" t="s">
        <v>362</v>
      </c>
      <c r="E60" s="293">
        <v>15</v>
      </c>
      <c r="F60" s="294">
        <v>68.733333333333334</v>
      </c>
      <c r="G60" s="294">
        <v>2.373333333333334</v>
      </c>
    </row>
    <row r="61" spans="1:7" ht="21.75" customHeight="1">
      <c r="A61" s="37" t="s">
        <v>349</v>
      </c>
      <c r="B61" s="37" t="s">
        <v>359</v>
      </c>
      <c r="C61" s="704" t="s">
        <v>677</v>
      </c>
      <c r="D61" s="292" t="s">
        <v>363</v>
      </c>
      <c r="E61" s="293">
        <v>11</v>
      </c>
      <c r="F61" s="294">
        <v>66.818181818181813</v>
      </c>
      <c r="G61" s="294">
        <v>3.4909090909090907</v>
      </c>
    </row>
    <row r="62" spans="1:7" ht="21.75" customHeight="1">
      <c r="A62" s="37" t="s">
        <v>349</v>
      </c>
      <c r="B62" s="230" t="s">
        <v>359</v>
      </c>
      <c r="C62" s="704" t="s">
        <v>678</v>
      </c>
      <c r="D62" s="292" t="s">
        <v>364</v>
      </c>
      <c r="E62" s="293">
        <v>82</v>
      </c>
      <c r="F62" s="294">
        <v>71.158536585365852</v>
      </c>
      <c r="G62" s="294">
        <v>3.1268292682926822</v>
      </c>
    </row>
    <row r="63" spans="1:7" ht="21.75" customHeight="1">
      <c r="A63" s="37" t="s">
        <v>349</v>
      </c>
      <c r="B63" s="784" t="s">
        <v>1419</v>
      </c>
      <c r="C63" s="704" t="s">
        <v>679</v>
      </c>
      <c r="D63" s="292" t="s">
        <v>357</v>
      </c>
      <c r="E63" s="293">
        <v>21</v>
      </c>
      <c r="F63" s="294">
        <v>61.285714285714285</v>
      </c>
      <c r="G63" s="294">
        <v>3.1238095238095247</v>
      </c>
    </row>
    <row r="64" spans="1:7" ht="21.75" customHeight="1">
      <c r="A64" s="230" t="s">
        <v>349</v>
      </c>
      <c r="B64" s="37" t="s">
        <v>350</v>
      </c>
      <c r="C64" s="704" t="s">
        <v>680</v>
      </c>
      <c r="D64" s="292" t="s">
        <v>358</v>
      </c>
      <c r="E64" s="293">
        <v>3</v>
      </c>
      <c r="F64" s="294">
        <v>66</v>
      </c>
      <c r="G64" s="294">
        <v>3.2666666666666671</v>
      </c>
    </row>
    <row r="65" spans="1:9" ht="21.75" customHeight="1">
      <c r="A65" s="37" t="s">
        <v>317</v>
      </c>
      <c r="B65" s="230" t="s">
        <v>328</v>
      </c>
      <c r="C65" s="704" t="s">
        <v>864</v>
      </c>
      <c r="D65" s="292" t="s">
        <v>345</v>
      </c>
      <c r="E65" s="293">
        <v>12</v>
      </c>
      <c r="F65" s="294">
        <v>76.5</v>
      </c>
      <c r="G65" s="294">
        <v>6.7666666666666684</v>
      </c>
    </row>
    <row r="66" spans="1:9" ht="21.75" customHeight="1">
      <c r="A66" s="37" t="s">
        <v>317</v>
      </c>
      <c r="B66" s="230" t="s">
        <v>328</v>
      </c>
      <c r="C66" s="704" t="s">
        <v>1354</v>
      </c>
      <c r="D66" s="292" t="s">
        <v>346</v>
      </c>
      <c r="E66" s="293">
        <v>1</v>
      </c>
      <c r="F66" s="294">
        <v>53</v>
      </c>
      <c r="G66" s="294">
        <v>7.8</v>
      </c>
    </row>
    <row r="67" spans="1:9" ht="21.75" customHeight="1">
      <c r="A67" s="290" t="s">
        <v>375</v>
      </c>
      <c r="B67" s="302" t="s">
        <v>322</v>
      </c>
      <c r="C67" s="705" t="s">
        <v>747</v>
      </c>
      <c r="D67" s="292" t="s">
        <v>391</v>
      </c>
      <c r="E67" s="293">
        <v>13</v>
      </c>
      <c r="F67" s="294">
        <v>88.307692307692292</v>
      </c>
      <c r="G67" s="294">
        <v>6.5384615384615383</v>
      </c>
    </row>
    <row r="68" spans="1:9" ht="32.25" customHeight="1">
      <c r="A68" s="37" t="s">
        <v>317</v>
      </c>
      <c r="B68" s="230" t="s">
        <v>318</v>
      </c>
      <c r="C68" s="704" t="s">
        <v>1494</v>
      </c>
      <c r="D68" s="292" t="s">
        <v>473</v>
      </c>
      <c r="E68" s="293">
        <v>63</v>
      </c>
      <c r="F68" s="294">
        <v>71.777777777777771</v>
      </c>
      <c r="G68" s="294">
        <v>4.1809523809523812</v>
      </c>
    </row>
    <row r="69" spans="1:9" ht="21.75" customHeight="1">
      <c r="B69" s="230"/>
      <c r="C69" s="230"/>
      <c r="D69" s="292"/>
      <c r="E69" s="293"/>
      <c r="F69" s="294"/>
      <c r="G69" s="294"/>
    </row>
    <row r="70" spans="1:9" ht="21.75" customHeight="1">
      <c r="B70" s="230"/>
      <c r="C70" s="230"/>
      <c r="D70" s="303"/>
      <c r="E70" s="293"/>
      <c r="F70" s="294"/>
      <c r="G70" s="294"/>
    </row>
    <row r="72" spans="1:9" ht="21.75" customHeight="1">
      <c r="A72" s="696" t="s">
        <v>1476</v>
      </c>
      <c r="H72" s="290"/>
      <c r="I72" s="290"/>
    </row>
    <row r="73" spans="1:9" ht="21.75" customHeight="1">
      <c r="H73" s="304"/>
      <c r="I73" s="304"/>
    </row>
    <row r="74" spans="1:9" ht="21.75" customHeight="1">
      <c r="H74" s="304"/>
      <c r="I74" s="304"/>
    </row>
    <row r="75" spans="1:9" ht="21.75" customHeight="1">
      <c r="H75" s="304"/>
      <c r="I75" s="304"/>
    </row>
    <row r="76" spans="1:9" ht="21.75" customHeight="1">
      <c r="H76" s="304"/>
      <c r="I76" s="304"/>
    </row>
    <row r="77" spans="1:9" ht="21.75" customHeight="1">
      <c r="H77" s="304"/>
      <c r="I77" s="304"/>
    </row>
    <row r="78" spans="1:9" ht="21.75" customHeight="1">
      <c r="H78" s="304"/>
      <c r="I78" s="304"/>
    </row>
    <row r="79" spans="1:9" ht="21.75" customHeight="1">
      <c r="H79" s="304"/>
      <c r="I79" s="304"/>
    </row>
    <row r="80" spans="1:9" ht="21.75" customHeight="1">
      <c r="H80" s="304"/>
      <c r="I80" s="304"/>
    </row>
    <row r="81" spans="8:9" ht="21.75" customHeight="1">
      <c r="H81" s="304"/>
      <c r="I81" s="304"/>
    </row>
    <row r="82" spans="8:9" ht="21.75" customHeight="1">
      <c r="H82" s="304"/>
      <c r="I82" s="304"/>
    </row>
    <row r="83" spans="8:9" ht="21.75" customHeight="1">
      <c r="H83" s="304"/>
      <c r="I83" s="304"/>
    </row>
    <row r="84" spans="8:9" ht="21.75" customHeight="1">
      <c r="H84" s="304"/>
      <c r="I84" s="304"/>
    </row>
    <row r="85" spans="8:9" ht="21.75" customHeight="1">
      <c r="H85" s="304"/>
      <c r="I85" s="304"/>
    </row>
    <row r="86" spans="8:9" ht="21.75" customHeight="1">
      <c r="H86" s="304"/>
      <c r="I86" s="304"/>
    </row>
    <row r="87" spans="8:9" ht="21.75" customHeight="1">
      <c r="H87" s="304"/>
      <c r="I87" s="304"/>
    </row>
    <row r="88" spans="8:9" ht="21.75" customHeight="1">
      <c r="H88" s="304"/>
      <c r="I88" s="304"/>
    </row>
    <row r="89" spans="8:9" ht="21.75" customHeight="1">
      <c r="H89" s="304"/>
      <c r="I89" s="304"/>
    </row>
    <row r="90" spans="8:9" ht="21.75" customHeight="1">
      <c r="H90" s="304"/>
      <c r="I90" s="304"/>
    </row>
    <row r="91" spans="8:9" ht="21.75" customHeight="1">
      <c r="H91" s="304"/>
      <c r="I91" s="304"/>
    </row>
    <row r="92" spans="8:9" ht="21.75" customHeight="1">
      <c r="H92" s="304"/>
      <c r="I92" s="304"/>
    </row>
    <row r="93" spans="8:9" ht="21.75" customHeight="1">
      <c r="H93" s="304"/>
      <c r="I93" s="304"/>
    </row>
    <row r="94" spans="8:9" ht="21.75" customHeight="1">
      <c r="H94" s="304"/>
      <c r="I94" s="304"/>
    </row>
    <row r="95" spans="8:9" ht="21.75" customHeight="1">
      <c r="H95" s="304"/>
      <c r="I95" s="304"/>
    </row>
    <row r="96" spans="8:9" ht="21.75" customHeight="1">
      <c r="H96" s="304"/>
      <c r="I96" s="304"/>
    </row>
    <row r="97" spans="8:9" ht="21.75" customHeight="1">
      <c r="H97" s="304"/>
      <c r="I97" s="304"/>
    </row>
    <row r="98" spans="8:9" ht="21.75" customHeight="1">
      <c r="H98" s="304"/>
      <c r="I98" s="304"/>
    </row>
    <row r="99" spans="8:9" ht="21.75" customHeight="1">
      <c r="H99" s="304"/>
      <c r="I99" s="304"/>
    </row>
    <row r="100" spans="8:9" ht="21.75" customHeight="1">
      <c r="H100" s="304"/>
      <c r="I100" s="304"/>
    </row>
    <row r="101" spans="8:9" ht="21.75" customHeight="1">
      <c r="H101" s="304"/>
      <c r="I101" s="304"/>
    </row>
    <row r="102" spans="8:9" ht="21.75" customHeight="1">
      <c r="H102" s="304"/>
      <c r="I102" s="304"/>
    </row>
    <row r="103" spans="8:9" ht="21.75" customHeight="1">
      <c r="H103" s="304"/>
      <c r="I103" s="304"/>
    </row>
    <row r="104" spans="8:9" ht="21.75" customHeight="1">
      <c r="H104" s="304"/>
      <c r="I104" s="304"/>
    </row>
    <row r="105" spans="8:9" ht="21.75" customHeight="1">
      <c r="H105" s="304"/>
      <c r="I105" s="304"/>
    </row>
    <row r="106" spans="8:9" ht="21.75" customHeight="1">
      <c r="H106" s="304"/>
      <c r="I106" s="304"/>
    </row>
    <row r="107" spans="8:9" ht="21.75" customHeight="1">
      <c r="H107" s="304"/>
      <c r="I107" s="304"/>
    </row>
    <row r="108" spans="8:9" ht="21.75" customHeight="1">
      <c r="H108" s="304"/>
      <c r="I108" s="304"/>
    </row>
    <row r="109" spans="8:9" ht="21.75" customHeight="1">
      <c r="H109" s="304"/>
      <c r="I109" s="304"/>
    </row>
    <row r="110" spans="8:9" ht="21.75" customHeight="1">
      <c r="H110" s="304"/>
      <c r="I110" s="304"/>
    </row>
    <row r="111" spans="8:9" ht="21.75" customHeight="1">
      <c r="H111" s="304"/>
      <c r="I111" s="304"/>
    </row>
    <row r="112" spans="8:9" ht="21.75" customHeight="1">
      <c r="H112" s="304"/>
      <c r="I112" s="304"/>
    </row>
    <row r="113" spans="1:9" ht="21.75" customHeight="1">
      <c r="H113" s="304"/>
      <c r="I113" s="304"/>
    </row>
    <row r="114" spans="1:9" ht="21.75" customHeight="1">
      <c r="A114" s="304"/>
      <c r="B114" s="304"/>
      <c r="C114" s="304"/>
      <c r="D114" s="306"/>
      <c r="E114" s="313"/>
      <c r="F114" s="314"/>
      <c r="G114" s="314"/>
      <c r="H114" s="304"/>
      <c r="I114" s="304"/>
    </row>
    <row r="115" spans="1:9" ht="21.75" customHeight="1">
      <c r="A115" s="304"/>
      <c r="B115" s="304"/>
      <c r="C115" s="304"/>
      <c r="D115" s="306"/>
      <c r="E115" s="313"/>
      <c r="F115" s="314"/>
      <c r="G115" s="314"/>
      <c r="H115" s="304"/>
      <c r="I115" s="304"/>
    </row>
    <row r="116" spans="1:9" ht="21.75" customHeight="1">
      <c r="A116" s="304"/>
      <c r="B116" s="304"/>
      <c r="C116" s="304"/>
      <c r="D116" s="304"/>
      <c r="E116" s="304"/>
      <c r="F116" s="315"/>
      <c r="G116" s="315"/>
      <c r="H116" s="304"/>
      <c r="I116" s="304"/>
    </row>
    <row r="117" spans="1:9" ht="21.75" customHeight="1">
      <c r="A117" s="304"/>
      <c r="B117" s="304"/>
      <c r="C117" s="304"/>
      <c r="D117" s="304"/>
      <c r="E117" s="304"/>
      <c r="F117" s="315"/>
      <c r="G117" s="315"/>
      <c r="H117" s="304"/>
      <c r="I117" s="304"/>
    </row>
    <row r="118" spans="1:9" ht="21.75" customHeight="1">
      <c r="A118" s="304"/>
      <c r="B118" s="304"/>
      <c r="C118" s="304"/>
      <c r="D118" s="304"/>
      <c r="E118" s="304"/>
      <c r="F118" s="315"/>
      <c r="G118" s="315"/>
      <c r="H118" s="304"/>
      <c r="I118" s="304"/>
    </row>
    <row r="119" spans="1:9" ht="21.75" customHeight="1">
      <c r="A119" s="304"/>
      <c r="B119" s="304"/>
      <c r="C119" s="304"/>
      <c r="D119" s="304"/>
      <c r="E119" s="304"/>
      <c r="F119" s="315"/>
      <c r="G119" s="315"/>
      <c r="H119" s="304"/>
      <c r="I119" s="304"/>
    </row>
    <row r="120" spans="1:9" ht="21.75" customHeight="1">
      <c r="A120" s="304"/>
      <c r="B120" s="304"/>
      <c r="C120" s="304"/>
      <c r="D120" s="304"/>
      <c r="E120" s="304"/>
      <c r="F120" s="315"/>
      <c r="G120" s="315"/>
      <c r="H120" s="304"/>
      <c r="I120" s="304"/>
    </row>
    <row r="121" spans="1:9" ht="21.75" customHeight="1">
      <c r="A121" s="304"/>
      <c r="B121" s="304"/>
      <c r="C121" s="304"/>
      <c r="D121" s="304"/>
      <c r="E121" s="304"/>
      <c r="F121" s="315"/>
      <c r="G121" s="315"/>
      <c r="H121" s="304"/>
      <c r="I121" s="304"/>
    </row>
    <row r="122" spans="1:9" ht="21.75" customHeight="1">
      <c r="A122" s="304"/>
      <c r="B122" s="304"/>
      <c r="C122" s="304"/>
      <c r="D122" s="304"/>
      <c r="E122" s="304"/>
      <c r="F122" s="315"/>
      <c r="G122" s="315"/>
      <c r="H122" s="304"/>
      <c r="I122" s="304"/>
    </row>
    <row r="123" spans="1:9" ht="21.75" customHeight="1">
      <c r="A123" s="304"/>
      <c r="B123" s="304"/>
      <c r="C123" s="304"/>
      <c r="D123" s="304"/>
      <c r="E123" s="304"/>
      <c r="F123" s="315"/>
      <c r="G123" s="315"/>
      <c r="H123" s="304"/>
      <c r="I123" s="304"/>
    </row>
    <row r="124" spans="1:9" ht="21.75" customHeight="1">
      <c r="A124" s="304"/>
      <c r="B124" s="304"/>
      <c r="C124" s="304"/>
      <c r="D124" s="304"/>
      <c r="E124" s="304"/>
      <c r="F124" s="315"/>
      <c r="G124" s="315"/>
      <c r="H124" s="304"/>
      <c r="I124" s="304"/>
    </row>
    <row r="125" spans="1:9" ht="21.75" customHeight="1">
      <c r="A125" s="304"/>
      <c r="B125" s="304"/>
      <c r="C125" s="304"/>
      <c r="D125" s="304"/>
      <c r="E125" s="304"/>
      <c r="F125" s="315"/>
      <c r="G125" s="315"/>
      <c r="H125" s="304"/>
      <c r="I125" s="304"/>
    </row>
    <row r="126" spans="1:9" ht="21.75" customHeight="1">
      <c r="A126" s="304"/>
      <c r="B126" s="304"/>
      <c r="C126" s="304"/>
      <c r="D126" s="304"/>
      <c r="E126" s="304"/>
      <c r="F126" s="315"/>
      <c r="G126" s="315"/>
      <c r="H126" s="304"/>
      <c r="I126" s="304"/>
    </row>
    <row r="127" spans="1:9" ht="21.75" customHeight="1">
      <c r="A127" s="304"/>
      <c r="B127" s="304"/>
      <c r="C127" s="304"/>
      <c r="D127" s="304"/>
      <c r="E127" s="304"/>
      <c r="F127" s="315"/>
      <c r="G127" s="315"/>
      <c r="H127" s="304"/>
      <c r="I127" s="304"/>
    </row>
    <row r="128" spans="1:9" ht="21.75" customHeight="1">
      <c r="A128" s="304"/>
      <c r="B128" s="304"/>
      <c r="C128" s="304"/>
      <c r="D128" s="304"/>
      <c r="E128" s="304"/>
      <c r="F128" s="315"/>
      <c r="G128" s="315"/>
      <c r="H128" s="304"/>
      <c r="I128" s="304"/>
    </row>
    <row r="129" spans="1:9" ht="21.75" customHeight="1">
      <c r="A129" s="304"/>
      <c r="B129" s="304"/>
      <c r="C129" s="304"/>
      <c r="D129" s="304"/>
      <c r="E129" s="304"/>
      <c r="F129" s="315"/>
      <c r="G129" s="315"/>
      <c r="H129" s="304"/>
      <c r="I129" s="304"/>
    </row>
    <row r="130" spans="1:9" ht="21.75" customHeight="1">
      <c r="A130" s="304"/>
      <c r="B130" s="304"/>
      <c r="C130" s="304"/>
      <c r="D130" s="304"/>
      <c r="E130" s="304"/>
      <c r="F130" s="315"/>
      <c r="G130" s="315"/>
      <c r="H130" s="304"/>
      <c r="I130" s="304"/>
    </row>
    <row r="131" spans="1:9" ht="21.75" customHeight="1">
      <c r="A131" s="304"/>
      <c r="B131" s="304"/>
      <c r="C131" s="304"/>
      <c r="D131" s="304"/>
      <c r="E131" s="304"/>
      <c r="F131" s="315"/>
      <c r="G131" s="315"/>
      <c r="H131" s="304"/>
      <c r="I131" s="304"/>
    </row>
    <row r="132" spans="1:9" ht="21.75" customHeight="1">
      <c r="A132" s="304"/>
      <c r="B132" s="304"/>
      <c r="C132" s="304"/>
      <c r="D132" s="304"/>
      <c r="E132" s="304"/>
      <c r="F132" s="315"/>
      <c r="G132" s="315"/>
      <c r="H132" s="304"/>
      <c r="I132" s="304"/>
    </row>
    <row r="133" spans="1:9" ht="21.75" customHeight="1">
      <c r="A133" s="304"/>
      <c r="B133" s="304"/>
      <c r="C133" s="304"/>
      <c r="D133" s="304"/>
      <c r="E133" s="304"/>
      <c r="F133" s="315"/>
      <c r="G133" s="315"/>
      <c r="H133" s="304"/>
      <c r="I133" s="304"/>
    </row>
    <row r="134" spans="1:9" ht="21.75" customHeight="1">
      <c r="A134" s="304"/>
      <c r="B134" s="304"/>
      <c r="C134" s="304"/>
      <c r="D134" s="304"/>
      <c r="E134" s="304"/>
      <c r="F134" s="315"/>
      <c r="G134" s="315"/>
      <c r="H134" s="304"/>
      <c r="I134" s="304"/>
    </row>
    <row r="135" spans="1:9" ht="21.75" customHeight="1">
      <c r="A135" s="304"/>
      <c r="B135" s="304"/>
      <c r="C135" s="304"/>
      <c r="D135" s="304"/>
      <c r="E135" s="304"/>
      <c r="F135" s="315"/>
      <c r="G135" s="315"/>
      <c r="H135" s="304"/>
      <c r="I135" s="304"/>
    </row>
    <row r="136" spans="1:9" ht="21.75" customHeight="1">
      <c r="A136" s="304"/>
      <c r="B136" s="304"/>
      <c r="C136" s="304"/>
      <c r="D136" s="304"/>
      <c r="E136" s="304"/>
      <c r="F136" s="315"/>
      <c r="G136" s="315"/>
      <c r="H136" s="304"/>
      <c r="I136" s="304"/>
    </row>
    <row r="137" spans="1:9" ht="21.75" customHeight="1">
      <c r="A137" s="304"/>
      <c r="B137" s="304"/>
      <c r="C137" s="304"/>
      <c r="D137" s="304"/>
      <c r="E137" s="304"/>
      <c r="F137" s="315"/>
      <c r="G137" s="315"/>
      <c r="H137" s="304"/>
      <c r="I137" s="304"/>
    </row>
    <row r="138" spans="1:9" ht="21.75" customHeight="1">
      <c r="A138" s="304"/>
      <c r="B138" s="304"/>
      <c r="C138" s="304"/>
      <c r="D138" s="304"/>
      <c r="E138" s="304"/>
      <c r="F138" s="315"/>
      <c r="G138" s="315"/>
      <c r="H138" s="304"/>
      <c r="I138" s="304"/>
    </row>
    <row r="139" spans="1:9" ht="21.75" customHeight="1">
      <c r="A139" s="304"/>
      <c r="B139" s="304"/>
      <c r="C139" s="304"/>
      <c r="D139" s="304"/>
      <c r="E139" s="304"/>
      <c r="F139" s="315"/>
      <c r="G139" s="315"/>
      <c r="H139" s="304"/>
      <c r="I139" s="304"/>
    </row>
    <row r="140" spans="1:9" ht="21.75" customHeight="1">
      <c r="A140" s="304"/>
      <c r="B140" s="304"/>
      <c r="C140" s="304"/>
      <c r="D140" s="304"/>
      <c r="E140" s="304"/>
      <c r="F140" s="315"/>
      <c r="G140" s="315"/>
      <c r="H140" s="304"/>
      <c r="I140" s="304"/>
    </row>
    <row r="141" spans="1:9" ht="21.75" customHeight="1">
      <c r="A141" s="304"/>
      <c r="B141" s="304"/>
      <c r="C141" s="304"/>
      <c r="D141" s="304"/>
      <c r="E141" s="304"/>
      <c r="F141" s="315"/>
      <c r="G141" s="315"/>
      <c r="H141" s="304"/>
      <c r="I141" s="304"/>
    </row>
    <row r="142" spans="1:9" ht="21.75" customHeight="1">
      <c r="A142" s="304"/>
      <c r="B142" s="304"/>
      <c r="C142" s="304"/>
      <c r="D142" s="304"/>
      <c r="E142" s="304"/>
      <c r="F142" s="315"/>
      <c r="G142" s="315"/>
      <c r="H142" s="304"/>
      <c r="I142" s="304"/>
    </row>
  </sheetData>
  <sheetProtection password="FD2C" sheet="1" objects="1" scenarios="1" sort="0" autoFilter="0" pivotTables="0"/>
  <sortState ref="A5:G68">
    <sortCondition ref="D5:D68"/>
  </sortState>
  <mergeCells count="2">
    <mergeCell ref="A1:O1"/>
    <mergeCell ref="A2:O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2"/>
  <sheetViews>
    <sheetView workbookViewId="0">
      <selection activeCell="C16" sqref="C16"/>
    </sheetView>
  </sheetViews>
  <sheetFormatPr baseColWidth="10" defaultColWidth="8.83203125" defaultRowHeight="14" x14ac:dyDescent="0"/>
  <cols>
    <col min="2" max="2" width="8.83203125" style="113"/>
    <col min="3" max="3" width="10.5" style="113" customWidth="1"/>
    <col min="4" max="9" width="8.83203125" style="113"/>
  </cols>
  <sheetData>
    <row r="7" spans="2:9" ht="21.75" customHeight="1">
      <c r="B7" s="1011" t="s">
        <v>300</v>
      </c>
      <c r="C7" s="1011"/>
      <c r="D7" s="1011"/>
      <c r="E7" s="1011"/>
      <c r="F7" s="1011"/>
      <c r="G7" s="1011"/>
      <c r="H7" s="1011"/>
      <c r="I7" s="1011"/>
    </row>
    <row r="10" spans="2:9" ht="20">
      <c r="B10" s="883" t="s">
        <v>304</v>
      </c>
      <c r="C10" s="883"/>
      <c r="D10" s="883"/>
      <c r="E10" s="883"/>
      <c r="F10" s="883"/>
      <c r="G10" s="883"/>
      <c r="H10" s="883"/>
      <c r="I10" s="883"/>
    </row>
    <row r="11" spans="2:9">
      <c r="C11" s="115"/>
      <c r="D11" s="115"/>
      <c r="E11" s="115"/>
      <c r="F11" s="115"/>
      <c r="G11" s="115"/>
      <c r="H11" s="115"/>
    </row>
    <row r="12" spans="2:9" ht="20">
      <c r="C12" s="884"/>
      <c r="D12" s="884"/>
      <c r="E12" s="884"/>
      <c r="F12" s="884"/>
      <c r="G12" s="884"/>
      <c r="H12" s="884"/>
    </row>
    <row r="16" spans="2:9">
      <c r="C16" s="116" t="s">
        <v>302</v>
      </c>
    </row>
    <row r="17" spans="2:9">
      <c r="C17" s="117"/>
      <c r="D17" s="120"/>
      <c r="E17" s="120"/>
      <c r="F17" s="120"/>
      <c r="G17" s="120"/>
      <c r="H17" s="120"/>
      <c r="I17" s="119"/>
    </row>
    <row r="18" spans="2:9">
      <c r="C18" s="116"/>
    </row>
    <row r="20" spans="2:9">
      <c r="B20" s="879"/>
      <c r="C20" s="879"/>
      <c r="D20" s="879"/>
      <c r="E20" s="879"/>
      <c r="F20" s="879"/>
      <c r="G20" s="879"/>
      <c r="H20" s="879"/>
      <c r="I20" s="879"/>
    </row>
    <row r="22" spans="2:9">
      <c r="B22" s="879"/>
      <c r="C22" s="879"/>
      <c r="D22" s="879"/>
      <c r="E22" s="879"/>
      <c r="F22" s="879"/>
      <c r="G22" s="879"/>
      <c r="H22" s="879"/>
      <c r="I22" s="879"/>
    </row>
  </sheetData>
  <sheetProtection password="FD2C" sheet="1" objects="1" scenarios="1" sort="0" autoFilter="0" pivotTables="0"/>
  <mergeCells count="5">
    <mergeCell ref="B10:I10"/>
    <mergeCell ref="C12:H12"/>
    <mergeCell ref="B20:I20"/>
    <mergeCell ref="B22:I22"/>
    <mergeCell ref="B7:I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</sheetPr>
  <dimension ref="A6:AB22"/>
  <sheetViews>
    <sheetView tabSelected="1" workbookViewId="0">
      <selection activeCell="K19" sqref="K19"/>
    </sheetView>
  </sheetViews>
  <sheetFormatPr baseColWidth="10" defaultColWidth="9.1640625" defaultRowHeight="14" x14ac:dyDescent="0"/>
  <cols>
    <col min="1" max="1" width="9.1640625" style="113"/>
    <col min="2" max="2" width="10.5" style="113" customWidth="1"/>
    <col min="3" max="9" width="9.1640625" style="113"/>
    <col min="10" max="28" width="9.1640625" style="17"/>
    <col min="29" max="16384" width="9.1640625" style="7"/>
  </cols>
  <sheetData>
    <row r="6" spans="2:7" ht="15" thickBot="1"/>
    <row r="7" spans="2:7" ht="25.5" customHeight="1" thickBot="1">
      <c r="B7" s="880" t="s">
        <v>1457</v>
      </c>
      <c r="C7" s="881"/>
      <c r="D7" s="881"/>
      <c r="E7" s="881"/>
      <c r="F7" s="881"/>
      <c r="G7" s="882"/>
    </row>
    <row r="10" spans="2:7" ht="49.5" customHeight="1">
      <c r="B10" s="883" t="s">
        <v>1458</v>
      </c>
      <c r="C10" s="883"/>
      <c r="D10" s="883"/>
      <c r="E10" s="883"/>
      <c r="F10" s="883"/>
      <c r="G10" s="883"/>
    </row>
    <row r="11" spans="2:7">
      <c r="B11" s="115" t="s">
        <v>493</v>
      </c>
      <c r="C11" s="115"/>
      <c r="D11" s="115"/>
      <c r="E11" s="115"/>
      <c r="F11" s="115"/>
      <c r="G11" s="115"/>
    </row>
    <row r="12" spans="2:7" ht="20">
      <c r="B12" s="884"/>
      <c r="C12" s="884"/>
      <c r="D12" s="884"/>
      <c r="E12" s="884"/>
      <c r="F12" s="884"/>
      <c r="G12" s="884"/>
    </row>
    <row r="16" spans="2:7">
      <c r="B16" s="116" t="s">
        <v>1459</v>
      </c>
    </row>
    <row r="17" spans="1:15" ht="90.75" customHeight="1">
      <c r="B17" s="117"/>
      <c r="C17" s="120"/>
      <c r="D17" s="120"/>
      <c r="E17" s="120"/>
      <c r="F17" s="120"/>
      <c r="G17" s="120"/>
      <c r="H17" s="460"/>
      <c r="I17" s="460"/>
      <c r="J17" s="885"/>
      <c r="K17" s="886"/>
      <c r="L17" s="886"/>
      <c r="M17" s="886"/>
      <c r="N17" s="886"/>
      <c r="O17" s="886"/>
    </row>
    <row r="18" spans="1:15" ht="15" customHeight="1">
      <c r="B18" s="116"/>
    </row>
    <row r="20" spans="1:15">
      <c r="A20" s="879"/>
      <c r="B20" s="879"/>
      <c r="C20" s="879"/>
      <c r="D20" s="879"/>
      <c r="E20" s="879"/>
      <c r="F20" s="879"/>
      <c r="G20" s="879"/>
      <c r="H20" s="879"/>
    </row>
    <row r="22" spans="1:15">
      <c r="A22" s="879"/>
      <c r="B22" s="879"/>
      <c r="C22" s="879"/>
      <c r="D22" s="879"/>
      <c r="E22" s="879"/>
      <c r="F22" s="879"/>
      <c r="G22" s="879"/>
      <c r="H22" s="879"/>
    </row>
  </sheetData>
  <mergeCells count="6">
    <mergeCell ref="A22:H22"/>
    <mergeCell ref="B7:G7"/>
    <mergeCell ref="B10:G10"/>
    <mergeCell ref="B12:G12"/>
    <mergeCell ref="J17:O17"/>
    <mergeCell ref="A20:H20"/>
  </mergeCells>
  <printOptions horizontalCentered="1"/>
  <pageMargins left="0.7" right="0.7" top="0.75" bottom="0.75" header="0.3" footer="0.3"/>
  <pageSetup orientation="portrait"/>
  <headerFooter>
    <oddFooter>&amp;L&amp;"Arial,Italic"&amp;9Resource Planning Toolkit Updated April, 2018&amp;C&amp;"Arial,Italic"Page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pane ySplit="3" topLeftCell="A4" activePane="bottomLeft" state="frozen"/>
      <selection pane="bottomLeft" activeCell="D20" sqref="D20"/>
    </sheetView>
  </sheetViews>
  <sheetFormatPr baseColWidth="10" defaultColWidth="8.83203125" defaultRowHeight="14" x14ac:dyDescent="0"/>
  <cols>
    <col min="1" max="1" width="10.5" style="7" customWidth="1"/>
    <col min="2" max="2" width="13.1640625" style="7" customWidth="1"/>
    <col min="3" max="3" width="13.6640625" style="114" customWidth="1"/>
    <col min="4" max="4" width="47.33203125" style="7" customWidth="1"/>
    <col min="5" max="5" width="9.6640625" style="277" customWidth="1"/>
    <col min="6" max="6" width="3.5" customWidth="1"/>
    <col min="7" max="7" width="10.5" customWidth="1"/>
    <col min="8" max="8" width="13.1640625" customWidth="1"/>
    <col min="9" max="9" width="12.83203125" customWidth="1"/>
    <col min="10" max="10" width="46.33203125" customWidth="1"/>
  </cols>
  <sheetData>
    <row r="1" spans="1:11" s="319" customFormat="1" ht="34.5" customHeight="1" thickBot="1">
      <c r="A1" s="1030" t="s">
        <v>979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</row>
    <row r="2" spans="1:11" s="320" customFormat="1" ht="24.75" customHeight="1">
      <c r="A2" s="687"/>
      <c r="B2" s="688"/>
      <c r="C2" s="1027" t="s">
        <v>477</v>
      </c>
      <c r="D2" s="1028"/>
      <c r="E2" s="743">
        <v>2576</v>
      </c>
      <c r="G2" s="689"/>
      <c r="H2" s="688"/>
      <c r="I2" s="1026" t="s">
        <v>476</v>
      </c>
      <c r="J2" s="1029"/>
      <c r="K2" s="686">
        <v>303</v>
      </c>
    </row>
    <row r="3" spans="1:11" s="320" customFormat="1" ht="29.25" customHeight="1">
      <c r="A3" s="685" t="s">
        <v>308</v>
      </c>
      <c r="B3" s="685" t="s">
        <v>309</v>
      </c>
      <c r="C3" s="723" t="s">
        <v>1478</v>
      </c>
      <c r="D3" s="685" t="s">
        <v>310</v>
      </c>
      <c r="E3" s="685" t="s">
        <v>980</v>
      </c>
      <c r="F3" s="10"/>
      <c r="G3" s="685" t="s">
        <v>308</v>
      </c>
      <c r="H3" s="685" t="s">
        <v>309</v>
      </c>
      <c r="I3" s="723" t="s">
        <v>1478</v>
      </c>
      <c r="J3" s="685" t="s">
        <v>310</v>
      </c>
      <c r="K3" s="685" t="s">
        <v>980</v>
      </c>
    </row>
    <row r="4" spans="1:11" ht="17.25" customHeight="1">
      <c r="A4" s="18" t="s">
        <v>317</v>
      </c>
      <c r="B4" s="720" t="s">
        <v>322</v>
      </c>
      <c r="C4" s="721" t="s">
        <v>1481</v>
      </c>
      <c r="D4" s="724" t="s">
        <v>324</v>
      </c>
      <c r="E4" s="341">
        <f>446+3</f>
        <v>449</v>
      </c>
      <c r="F4" s="725"/>
      <c r="G4" s="18" t="s">
        <v>317</v>
      </c>
      <c r="H4" s="720" t="s">
        <v>322</v>
      </c>
      <c r="I4" s="721" t="s">
        <v>907</v>
      </c>
      <c r="J4" s="724" t="s">
        <v>407</v>
      </c>
      <c r="K4" s="1">
        <v>24</v>
      </c>
    </row>
    <row r="5" spans="1:11" ht="31.5" customHeight="1">
      <c r="A5" s="18" t="s">
        <v>397</v>
      </c>
      <c r="B5" s="18" t="s">
        <v>397</v>
      </c>
      <c r="C5" s="721" t="s">
        <v>1488</v>
      </c>
      <c r="D5" s="724" t="s">
        <v>402</v>
      </c>
      <c r="E5" s="1">
        <f>1+1+405</f>
        <v>407</v>
      </c>
      <c r="F5" s="725"/>
      <c r="G5" s="720" t="s">
        <v>349</v>
      </c>
      <c r="H5" s="18" t="s">
        <v>359</v>
      </c>
      <c r="I5" s="721" t="s">
        <v>1495</v>
      </c>
      <c r="J5" s="726" t="s">
        <v>433</v>
      </c>
      <c r="K5" s="1">
        <v>17</v>
      </c>
    </row>
    <row r="6" spans="1:11" ht="17.25" customHeight="1">
      <c r="A6" s="18" t="s">
        <v>397</v>
      </c>
      <c r="B6" s="18" t="s">
        <v>397</v>
      </c>
      <c r="C6" s="721" t="s">
        <v>800</v>
      </c>
      <c r="D6" s="435" t="s">
        <v>400</v>
      </c>
      <c r="E6" s="1">
        <v>188</v>
      </c>
      <c r="F6" s="725"/>
      <c r="G6" s="720" t="s">
        <v>365</v>
      </c>
      <c r="H6" s="18" t="s">
        <v>366</v>
      </c>
      <c r="I6" s="721" t="s">
        <v>752</v>
      </c>
      <c r="J6" s="724" t="s">
        <v>434</v>
      </c>
      <c r="K6" s="1">
        <v>17</v>
      </c>
    </row>
    <row r="7" spans="1:11" ht="17.25" customHeight="1">
      <c r="A7" s="18" t="s">
        <v>397</v>
      </c>
      <c r="B7" s="18" t="s">
        <v>397</v>
      </c>
      <c r="C7" s="721" t="s">
        <v>801</v>
      </c>
      <c r="D7" s="435" t="s">
        <v>401</v>
      </c>
      <c r="E7" s="1">
        <v>174</v>
      </c>
      <c r="F7" s="725"/>
      <c r="G7" s="18" t="s">
        <v>375</v>
      </c>
      <c r="H7" s="720" t="s">
        <v>322</v>
      </c>
      <c r="I7" s="721" t="s">
        <v>933</v>
      </c>
      <c r="J7" s="724" t="s">
        <v>448</v>
      </c>
      <c r="K7" s="1">
        <v>17</v>
      </c>
    </row>
    <row r="8" spans="1:11" ht="17.25" customHeight="1">
      <c r="A8" s="18" t="s">
        <v>375</v>
      </c>
      <c r="B8" s="720" t="s">
        <v>322</v>
      </c>
      <c r="C8" s="721" t="s">
        <v>730</v>
      </c>
      <c r="D8" s="724" t="s">
        <v>388</v>
      </c>
      <c r="E8" s="1">
        <v>136</v>
      </c>
      <c r="F8" s="727"/>
      <c r="G8" s="720" t="s">
        <v>317</v>
      </c>
      <c r="H8" s="720" t="s">
        <v>322</v>
      </c>
      <c r="I8" s="721" t="s">
        <v>919</v>
      </c>
      <c r="J8" s="724" t="s">
        <v>411</v>
      </c>
      <c r="K8" s="1">
        <v>16</v>
      </c>
    </row>
    <row r="9" spans="1:11" ht="17.25" customHeight="1">
      <c r="A9" s="18" t="s">
        <v>349</v>
      </c>
      <c r="B9" s="18" t="s">
        <v>350</v>
      </c>
      <c r="C9" s="721" t="s">
        <v>1484</v>
      </c>
      <c r="D9" s="724" t="s">
        <v>352</v>
      </c>
      <c r="E9" s="341">
        <v>111</v>
      </c>
      <c r="F9" s="725"/>
      <c r="G9" s="720" t="s">
        <v>317</v>
      </c>
      <c r="H9" s="720" t="s">
        <v>328</v>
      </c>
      <c r="I9" s="721" t="s">
        <v>1496</v>
      </c>
      <c r="J9" s="728" t="s">
        <v>418</v>
      </c>
      <c r="K9" s="1">
        <v>15</v>
      </c>
    </row>
    <row r="10" spans="1:11" ht="57" customHeight="1">
      <c r="A10" s="18" t="s">
        <v>349</v>
      </c>
      <c r="B10" s="18" t="s">
        <v>350</v>
      </c>
      <c r="C10" s="721" t="s">
        <v>1486</v>
      </c>
      <c r="D10" s="724" t="s">
        <v>354</v>
      </c>
      <c r="E10" s="341">
        <v>108</v>
      </c>
      <c r="F10" s="725"/>
      <c r="G10" s="720" t="s">
        <v>317</v>
      </c>
      <c r="H10" s="720" t="s">
        <v>328</v>
      </c>
      <c r="I10" s="721" t="s">
        <v>1503</v>
      </c>
      <c r="J10" s="724" t="s">
        <v>424</v>
      </c>
      <c r="K10" s="1">
        <v>15</v>
      </c>
    </row>
    <row r="11" spans="1:11" ht="17.25" customHeight="1">
      <c r="A11" s="18" t="s">
        <v>397</v>
      </c>
      <c r="B11" s="18" t="s">
        <v>397</v>
      </c>
      <c r="C11" s="721" t="s">
        <v>802</v>
      </c>
      <c r="D11" s="435" t="s">
        <v>398</v>
      </c>
      <c r="E11" s="1">
        <v>86</v>
      </c>
      <c r="F11" s="725"/>
      <c r="G11" s="720" t="s">
        <v>365</v>
      </c>
      <c r="H11" s="18" t="s">
        <v>366</v>
      </c>
      <c r="I11" s="721" t="s">
        <v>915</v>
      </c>
      <c r="J11" s="724" t="s">
        <v>435</v>
      </c>
      <c r="K11" s="1">
        <v>15</v>
      </c>
    </row>
    <row r="12" spans="1:11" ht="17.25" customHeight="1">
      <c r="A12" s="18" t="s">
        <v>349</v>
      </c>
      <c r="B12" s="720" t="s">
        <v>359</v>
      </c>
      <c r="C12" s="721" t="s">
        <v>678</v>
      </c>
      <c r="D12" s="724" t="s">
        <v>364</v>
      </c>
      <c r="E12" s="341">
        <v>82</v>
      </c>
      <c r="F12" s="725"/>
      <c r="G12" s="720" t="s">
        <v>365</v>
      </c>
      <c r="H12" s="18" t="s">
        <v>366</v>
      </c>
      <c r="I12" s="721" t="s">
        <v>1060</v>
      </c>
      <c r="J12" s="724" t="s">
        <v>437</v>
      </c>
      <c r="K12" s="1">
        <v>13</v>
      </c>
    </row>
    <row r="13" spans="1:11" ht="17.25" customHeight="1">
      <c r="A13" s="18" t="s">
        <v>349</v>
      </c>
      <c r="B13" s="18" t="s">
        <v>350</v>
      </c>
      <c r="C13" s="721" t="s">
        <v>685</v>
      </c>
      <c r="D13" s="724" t="s">
        <v>353</v>
      </c>
      <c r="E13" s="341">
        <v>77</v>
      </c>
      <c r="F13" s="725"/>
      <c r="G13" s="720" t="s">
        <v>375</v>
      </c>
      <c r="H13" s="720" t="s">
        <v>322</v>
      </c>
      <c r="I13" s="721" t="s">
        <v>739</v>
      </c>
      <c r="J13" s="724" t="s">
        <v>449</v>
      </c>
      <c r="K13" s="1">
        <v>13</v>
      </c>
    </row>
    <row r="14" spans="1:11" ht="17.25" customHeight="1">
      <c r="A14" s="18" t="s">
        <v>397</v>
      </c>
      <c r="B14" s="18" t="s">
        <v>397</v>
      </c>
      <c r="C14" s="721" t="s">
        <v>803</v>
      </c>
      <c r="D14" s="435" t="s">
        <v>399</v>
      </c>
      <c r="E14" s="1">
        <v>68</v>
      </c>
      <c r="F14" s="725"/>
      <c r="G14" s="720" t="s">
        <v>317</v>
      </c>
      <c r="H14" s="720" t="s">
        <v>318</v>
      </c>
      <c r="I14" s="721" t="s">
        <v>1498</v>
      </c>
      <c r="J14" s="724" t="s">
        <v>406</v>
      </c>
      <c r="K14" s="1">
        <v>12</v>
      </c>
    </row>
    <row r="15" spans="1:11" ht="47.25" customHeight="1">
      <c r="A15" s="18" t="s">
        <v>317</v>
      </c>
      <c r="B15" s="720" t="s">
        <v>318</v>
      </c>
      <c r="C15" s="721" t="s">
        <v>1494</v>
      </c>
      <c r="D15" s="724" t="s">
        <v>321</v>
      </c>
      <c r="E15" s="341">
        <v>63</v>
      </c>
      <c r="F15" s="725"/>
      <c r="G15" s="18" t="s">
        <v>317</v>
      </c>
      <c r="H15" s="720" t="s">
        <v>328</v>
      </c>
      <c r="I15" s="721" t="s">
        <v>849</v>
      </c>
      <c r="J15" s="724" t="s">
        <v>417</v>
      </c>
      <c r="K15" s="1">
        <v>12</v>
      </c>
    </row>
    <row r="16" spans="1:11" ht="17.25" customHeight="1">
      <c r="A16" s="18" t="s">
        <v>365</v>
      </c>
      <c r="B16" s="18" t="s">
        <v>366</v>
      </c>
      <c r="C16" s="721" t="s">
        <v>1479</v>
      </c>
      <c r="D16" s="724" t="s">
        <v>368</v>
      </c>
      <c r="E16" s="1">
        <f>14+23</f>
        <v>37</v>
      </c>
      <c r="F16" s="727"/>
      <c r="G16" s="18" t="s">
        <v>349</v>
      </c>
      <c r="H16" s="18" t="s">
        <v>350</v>
      </c>
      <c r="I16" s="721" t="s">
        <v>962</v>
      </c>
      <c r="J16" s="724" t="s">
        <v>427</v>
      </c>
      <c r="K16" s="1">
        <v>9</v>
      </c>
    </row>
    <row r="17" spans="1:11" ht="17.25" customHeight="1">
      <c r="A17" s="18" t="s">
        <v>317</v>
      </c>
      <c r="B17" s="720" t="s">
        <v>322</v>
      </c>
      <c r="C17" s="721" t="s">
        <v>1489</v>
      </c>
      <c r="D17" s="724" t="s">
        <v>326</v>
      </c>
      <c r="E17" s="341">
        <v>31</v>
      </c>
      <c r="F17" s="725"/>
      <c r="G17" s="720" t="s">
        <v>349</v>
      </c>
      <c r="H17" s="18" t="s">
        <v>359</v>
      </c>
      <c r="I17" s="721" t="s">
        <v>938</v>
      </c>
      <c r="J17" s="724" t="s">
        <v>432</v>
      </c>
      <c r="K17" s="1">
        <v>9</v>
      </c>
    </row>
    <row r="18" spans="1:11" ht="22.5" customHeight="1">
      <c r="A18" s="18" t="s">
        <v>317</v>
      </c>
      <c r="B18" s="720" t="s">
        <v>328</v>
      </c>
      <c r="C18" s="721" t="s">
        <v>1491</v>
      </c>
      <c r="D18" s="724" t="s">
        <v>341</v>
      </c>
      <c r="E18" s="341">
        <v>31</v>
      </c>
      <c r="F18" s="725"/>
      <c r="G18" s="18" t="s">
        <v>317</v>
      </c>
      <c r="H18" s="720" t="s">
        <v>322</v>
      </c>
      <c r="I18" s="721" t="s">
        <v>1499</v>
      </c>
      <c r="J18" s="724" t="s">
        <v>408</v>
      </c>
      <c r="K18" s="1">
        <v>8</v>
      </c>
    </row>
    <row r="19" spans="1:11" ht="17.25" customHeight="1">
      <c r="A19" s="18" t="s">
        <v>375</v>
      </c>
      <c r="B19" s="720" t="s">
        <v>322</v>
      </c>
      <c r="C19" s="721" t="s">
        <v>499</v>
      </c>
      <c r="D19" s="724" t="s">
        <v>380</v>
      </c>
      <c r="E19" s="1">
        <v>31</v>
      </c>
      <c r="F19" s="725"/>
      <c r="G19" s="18" t="s">
        <v>317</v>
      </c>
      <c r="H19" s="720" t="s">
        <v>328</v>
      </c>
      <c r="I19" s="721" t="s">
        <v>879</v>
      </c>
      <c r="J19" s="724" t="s">
        <v>415</v>
      </c>
      <c r="K19" s="1">
        <v>8</v>
      </c>
    </row>
    <row r="20" spans="1:11" ht="17.25" customHeight="1">
      <c r="A20" s="18" t="s">
        <v>375</v>
      </c>
      <c r="B20" s="720" t="s">
        <v>395</v>
      </c>
      <c r="C20" s="721" t="s">
        <v>791</v>
      </c>
      <c r="D20" s="724" t="s">
        <v>396</v>
      </c>
      <c r="E20" s="1">
        <v>25</v>
      </c>
      <c r="F20" s="725"/>
      <c r="G20" s="720" t="s">
        <v>317</v>
      </c>
      <c r="H20" s="720" t="s">
        <v>328</v>
      </c>
      <c r="I20" s="721" t="s">
        <v>1012</v>
      </c>
      <c r="J20" s="724" t="s">
        <v>421</v>
      </c>
      <c r="K20" s="1">
        <v>8</v>
      </c>
    </row>
    <row r="21" spans="1:11" ht="34.5" customHeight="1">
      <c r="A21" s="18" t="s">
        <v>349</v>
      </c>
      <c r="B21" s="18" t="s">
        <v>350</v>
      </c>
      <c r="C21" s="721" t="s">
        <v>679</v>
      </c>
      <c r="D21" s="724" t="s">
        <v>351</v>
      </c>
      <c r="E21" s="729">
        <v>21</v>
      </c>
      <c r="F21" s="725"/>
      <c r="G21" s="720" t="s">
        <v>375</v>
      </c>
      <c r="H21" s="18" t="s">
        <v>392</v>
      </c>
      <c r="I21" s="721" t="s">
        <v>1497</v>
      </c>
      <c r="J21" s="724" t="s">
        <v>451</v>
      </c>
      <c r="K21" s="1">
        <v>8</v>
      </c>
    </row>
    <row r="22" spans="1:11" ht="17.25" customHeight="1">
      <c r="A22" s="18" t="s">
        <v>349</v>
      </c>
      <c r="B22" s="18" t="s">
        <v>350</v>
      </c>
      <c r="C22" s="721" t="s">
        <v>902</v>
      </c>
      <c r="D22" s="724" t="s">
        <v>357</v>
      </c>
      <c r="E22" s="341">
        <v>21</v>
      </c>
      <c r="F22" s="727"/>
      <c r="G22" s="18" t="s">
        <v>317</v>
      </c>
      <c r="H22" s="720" t="s">
        <v>328</v>
      </c>
      <c r="I22" s="721" t="s">
        <v>875</v>
      </c>
      <c r="J22" s="724" t="s">
        <v>414</v>
      </c>
      <c r="K22" s="1">
        <v>7</v>
      </c>
    </row>
    <row r="23" spans="1:11" ht="17.25" customHeight="1">
      <c r="A23" s="18" t="s">
        <v>375</v>
      </c>
      <c r="B23" s="720" t="s">
        <v>392</v>
      </c>
      <c r="C23" s="721" t="s">
        <v>783</v>
      </c>
      <c r="D23" s="724" t="s">
        <v>394</v>
      </c>
      <c r="E23" s="1">
        <v>20</v>
      </c>
      <c r="F23" s="725"/>
      <c r="G23" s="18" t="s">
        <v>365</v>
      </c>
      <c r="H23" s="18" t="s">
        <v>366</v>
      </c>
      <c r="I23" s="721" t="s">
        <v>834</v>
      </c>
      <c r="J23" s="724" t="s">
        <v>439</v>
      </c>
      <c r="K23" s="1">
        <v>6</v>
      </c>
    </row>
    <row r="24" spans="1:11" ht="17.25" customHeight="1">
      <c r="A24" s="18" t="s">
        <v>375</v>
      </c>
      <c r="B24" s="720" t="s">
        <v>322</v>
      </c>
      <c r="C24" s="721" t="s">
        <v>735</v>
      </c>
      <c r="D24" s="724" t="s">
        <v>390</v>
      </c>
      <c r="E24" s="1">
        <v>19</v>
      </c>
      <c r="F24" s="725"/>
      <c r="G24" s="720" t="s">
        <v>365</v>
      </c>
      <c r="H24" s="18" t="s">
        <v>366</v>
      </c>
      <c r="I24" s="721" t="s">
        <v>1200</v>
      </c>
      <c r="J24" s="724" t="s">
        <v>441</v>
      </c>
      <c r="K24" s="1">
        <v>6</v>
      </c>
    </row>
    <row r="25" spans="1:11" ht="17.25" customHeight="1">
      <c r="A25" s="18" t="s">
        <v>317</v>
      </c>
      <c r="B25" s="720" t="s">
        <v>322</v>
      </c>
      <c r="C25" s="721" t="s">
        <v>733</v>
      </c>
      <c r="D25" s="724" t="s">
        <v>325</v>
      </c>
      <c r="E25" s="341">
        <v>18</v>
      </c>
      <c r="F25" s="725"/>
      <c r="G25" s="720" t="s">
        <v>365</v>
      </c>
      <c r="H25" s="18" t="s">
        <v>366</v>
      </c>
      <c r="I25" s="721" t="s">
        <v>1502</v>
      </c>
      <c r="J25" s="724" t="s">
        <v>440</v>
      </c>
      <c r="K25" s="1">
        <v>5</v>
      </c>
    </row>
    <row r="26" spans="1:11" ht="17.25" customHeight="1">
      <c r="A26" s="18" t="s">
        <v>349</v>
      </c>
      <c r="B26" s="18" t="s">
        <v>350</v>
      </c>
      <c r="C26" s="721" t="s">
        <v>1482</v>
      </c>
      <c r="D26" s="724" t="s">
        <v>356</v>
      </c>
      <c r="E26" s="341">
        <v>18</v>
      </c>
      <c r="F26" s="725"/>
      <c r="G26" s="720" t="s">
        <v>317</v>
      </c>
      <c r="H26" s="720" t="s">
        <v>322</v>
      </c>
      <c r="I26" s="721" t="s">
        <v>1255</v>
      </c>
      <c r="J26" s="724" t="s">
        <v>409</v>
      </c>
      <c r="K26" s="1">
        <v>4</v>
      </c>
    </row>
    <row r="27" spans="1:11" ht="29.25" customHeight="1">
      <c r="A27" s="18" t="s">
        <v>375</v>
      </c>
      <c r="B27" s="720" t="s">
        <v>322</v>
      </c>
      <c r="C27" s="721" t="s">
        <v>1493</v>
      </c>
      <c r="D27" s="724" t="s">
        <v>387</v>
      </c>
      <c r="E27" s="1">
        <v>18</v>
      </c>
      <c r="F27" s="725"/>
      <c r="G27" s="18" t="s">
        <v>317</v>
      </c>
      <c r="H27" s="720" t="s">
        <v>328</v>
      </c>
      <c r="I27" s="721" t="s">
        <v>1501</v>
      </c>
      <c r="J27" s="724" t="s">
        <v>416</v>
      </c>
      <c r="K27" s="1">
        <v>4</v>
      </c>
    </row>
    <row r="28" spans="1:11" ht="17.25" customHeight="1">
      <c r="A28" s="18" t="s">
        <v>317</v>
      </c>
      <c r="B28" s="720" t="s">
        <v>318</v>
      </c>
      <c r="C28" s="721" t="s">
        <v>843</v>
      </c>
      <c r="D28" s="724" t="s">
        <v>319</v>
      </c>
      <c r="E28" s="341">
        <v>17</v>
      </c>
      <c r="F28" s="725"/>
      <c r="G28" s="720" t="s">
        <v>365</v>
      </c>
      <c r="H28" s="18" t="s">
        <v>366</v>
      </c>
      <c r="I28" s="721" t="s">
        <v>893</v>
      </c>
      <c r="J28" s="724" t="s">
        <v>442</v>
      </c>
      <c r="K28" s="1">
        <v>4</v>
      </c>
    </row>
    <row r="29" spans="1:11" ht="17.25" customHeight="1">
      <c r="A29" s="18" t="s">
        <v>349</v>
      </c>
      <c r="B29" s="18" t="s">
        <v>359</v>
      </c>
      <c r="C29" s="721" t="s">
        <v>1485</v>
      </c>
      <c r="D29" s="435" t="s">
        <v>361</v>
      </c>
      <c r="E29" s="341">
        <v>16</v>
      </c>
      <c r="F29" s="725"/>
      <c r="G29" s="720" t="s">
        <v>317</v>
      </c>
      <c r="H29" s="720" t="s">
        <v>328</v>
      </c>
      <c r="I29" s="721" t="s">
        <v>1207</v>
      </c>
      <c r="J29" s="724" t="s">
        <v>422</v>
      </c>
      <c r="K29" s="1">
        <v>3</v>
      </c>
    </row>
    <row r="30" spans="1:11" ht="30.75" customHeight="1">
      <c r="A30" s="18" t="s">
        <v>375</v>
      </c>
      <c r="B30" s="720" t="s">
        <v>322</v>
      </c>
      <c r="C30" s="721" t="s">
        <v>1487</v>
      </c>
      <c r="D30" s="724" t="s">
        <v>383</v>
      </c>
      <c r="E30" s="1">
        <f>5+9+2</f>
        <v>16</v>
      </c>
      <c r="F30" s="725"/>
      <c r="G30" s="720" t="s">
        <v>375</v>
      </c>
      <c r="H30" s="720" t="s">
        <v>322</v>
      </c>
      <c r="I30" s="721" t="s">
        <v>973</v>
      </c>
      <c r="J30" s="724" t="s">
        <v>446</v>
      </c>
      <c r="K30" s="1">
        <v>3</v>
      </c>
    </row>
    <row r="31" spans="1:11" ht="17.25" customHeight="1">
      <c r="A31" s="18" t="s">
        <v>375</v>
      </c>
      <c r="B31" s="720" t="s">
        <v>322</v>
      </c>
      <c r="C31" s="721" t="s">
        <v>927</v>
      </c>
      <c r="D31" s="724" t="s">
        <v>384</v>
      </c>
      <c r="E31" s="1">
        <v>16</v>
      </c>
      <c r="F31" s="725"/>
      <c r="G31" s="720" t="s">
        <v>375</v>
      </c>
      <c r="H31" s="720" t="s">
        <v>322</v>
      </c>
      <c r="I31" s="721" t="s">
        <v>1146</v>
      </c>
      <c r="J31" s="724" t="s">
        <v>447</v>
      </c>
      <c r="K31" s="1">
        <v>3</v>
      </c>
    </row>
    <row r="32" spans="1:11" ht="17.25" customHeight="1">
      <c r="A32" s="18" t="s">
        <v>317</v>
      </c>
      <c r="B32" s="720" t="s">
        <v>328</v>
      </c>
      <c r="C32" s="721" t="s">
        <v>930</v>
      </c>
      <c r="D32" s="724" t="s">
        <v>339</v>
      </c>
      <c r="E32" s="341">
        <v>15</v>
      </c>
      <c r="F32" s="725"/>
      <c r="G32" s="720" t="s">
        <v>397</v>
      </c>
      <c r="H32" s="18" t="s">
        <v>397</v>
      </c>
      <c r="I32" s="721" t="s">
        <v>1500</v>
      </c>
      <c r="J32" s="724" t="s">
        <v>455</v>
      </c>
      <c r="K32" s="1">
        <v>3</v>
      </c>
    </row>
    <row r="33" spans="1:11" ht="22.5" customHeight="1">
      <c r="A33" s="18" t="s">
        <v>349</v>
      </c>
      <c r="B33" s="18" t="s">
        <v>359</v>
      </c>
      <c r="C33" s="721" t="s">
        <v>1483</v>
      </c>
      <c r="D33" s="724" t="s">
        <v>360</v>
      </c>
      <c r="E33" s="341">
        <v>15</v>
      </c>
      <c r="F33" s="725"/>
      <c r="G33" s="720" t="s">
        <v>317</v>
      </c>
      <c r="H33" s="720" t="s">
        <v>322</v>
      </c>
      <c r="I33" s="721" t="s">
        <v>666</v>
      </c>
      <c r="J33" s="724" t="s">
        <v>410</v>
      </c>
      <c r="K33" s="1">
        <v>2</v>
      </c>
    </row>
    <row r="34" spans="1:11" ht="17.25" customHeight="1">
      <c r="A34" s="18" t="s">
        <v>349</v>
      </c>
      <c r="B34" s="18" t="s">
        <v>359</v>
      </c>
      <c r="C34" s="721" t="s">
        <v>676</v>
      </c>
      <c r="D34" s="724" t="s">
        <v>362</v>
      </c>
      <c r="E34" s="341">
        <v>15</v>
      </c>
      <c r="F34" s="725"/>
      <c r="G34" s="720" t="s">
        <v>317</v>
      </c>
      <c r="H34" s="720" t="s">
        <v>328</v>
      </c>
      <c r="I34" s="721" t="s">
        <v>1241</v>
      </c>
      <c r="J34" s="724" t="s">
        <v>423</v>
      </c>
      <c r="K34" s="1">
        <v>2</v>
      </c>
    </row>
    <row r="35" spans="1:11" ht="17.25" customHeight="1">
      <c r="A35" s="18" t="s">
        <v>365</v>
      </c>
      <c r="B35" s="18" t="s">
        <v>366</v>
      </c>
      <c r="C35" s="721" t="s">
        <v>827</v>
      </c>
      <c r="D35" s="726" t="s">
        <v>370</v>
      </c>
      <c r="E35" s="1">
        <v>15</v>
      </c>
      <c r="F35" s="725"/>
      <c r="G35" s="18" t="s">
        <v>317</v>
      </c>
      <c r="H35" s="720" t="s">
        <v>328</v>
      </c>
      <c r="I35" s="721" t="s">
        <v>891</v>
      </c>
      <c r="J35" s="726" t="s">
        <v>425</v>
      </c>
      <c r="K35" s="1">
        <v>2</v>
      </c>
    </row>
    <row r="36" spans="1:11" ht="17.25" customHeight="1">
      <c r="A36" s="18" t="s">
        <v>317</v>
      </c>
      <c r="B36" s="720" t="s">
        <v>322</v>
      </c>
      <c r="C36" s="721" t="s">
        <v>904</v>
      </c>
      <c r="D36" s="724" t="s">
        <v>327</v>
      </c>
      <c r="E36" s="341">
        <v>14</v>
      </c>
      <c r="F36" s="725"/>
      <c r="G36" s="720" t="s">
        <v>349</v>
      </c>
      <c r="H36" s="18" t="s">
        <v>350</v>
      </c>
      <c r="I36" s="721" t="s">
        <v>1504</v>
      </c>
      <c r="J36" s="724" t="s">
        <v>430</v>
      </c>
      <c r="K36" s="1">
        <v>2</v>
      </c>
    </row>
    <row r="37" spans="1:11" ht="17.25" customHeight="1">
      <c r="A37" s="18" t="s">
        <v>375</v>
      </c>
      <c r="B37" s="720" t="s">
        <v>322</v>
      </c>
      <c r="C37" s="721" t="s">
        <v>517</v>
      </c>
      <c r="D37" s="724" t="s">
        <v>386</v>
      </c>
      <c r="E37" s="1">
        <v>13</v>
      </c>
      <c r="F37" s="725"/>
      <c r="G37" s="720" t="s">
        <v>365</v>
      </c>
      <c r="H37" s="18" t="s">
        <v>366</v>
      </c>
      <c r="I37" s="721" t="s">
        <v>1056</v>
      </c>
      <c r="J37" s="724" t="s">
        <v>436</v>
      </c>
      <c r="K37" s="1">
        <v>2</v>
      </c>
    </row>
    <row r="38" spans="1:11" ht="17.25" customHeight="1">
      <c r="A38" s="18" t="s">
        <v>375</v>
      </c>
      <c r="B38" s="720" t="s">
        <v>322</v>
      </c>
      <c r="C38" s="722" t="s">
        <v>747</v>
      </c>
      <c r="D38" s="724" t="s">
        <v>391</v>
      </c>
      <c r="E38" s="1">
        <v>13</v>
      </c>
      <c r="F38" s="725"/>
      <c r="G38" s="720" t="s">
        <v>375</v>
      </c>
      <c r="H38" s="18" t="s">
        <v>392</v>
      </c>
      <c r="I38" s="721" t="s">
        <v>787</v>
      </c>
      <c r="J38" s="724" t="s">
        <v>452</v>
      </c>
      <c r="K38" s="1">
        <v>2</v>
      </c>
    </row>
    <row r="39" spans="1:11" ht="17.25" customHeight="1">
      <c r="A39" s="18" t="s">
        <v>317</v>
      </c>
      <c r="B39" s="720" t="s">
        <v>328</v>
      </c>
      <c r="C39" s="721" t="s">
        <v>864</v>
      </c>
      <c r="D39" s="724" t="s">
        <v>345</v>
      </c>
      <c r="E39" s="341">
        <v>12</v>
      </c>
      <c r="F39" s="725"/>
      <c r="G39" s="720" t="s">
        <v>375</v>
      </c>
      <c r="H39" s="18" t="s">
        <v>392</v>
      </c>
      <c r="I39" s="721" t="s">
        <v>789</v>
      </c>
      <c r="J39" s="724" t="s">
        <v>453</v>
      </c>
      <c r="K39" s="1">
        <v>2</v>
      </c>
    </row>
    <row r="40" spans="1:11" ht="18.75" customHeight="1">
      <c r="A40" s="18" t="s">
        <v>365</v>
      </c>
      <c r="B40" s="18" t="s">
        <v>366</v>
      </c>
      <c r="C40" s="721" t="s">
        <v>1480</v>
      </c>
      <c r="D40" s="726" t="s">
        <v>371</v>
      </c>
      <c r="E40" s="1">
        <v>12</v>
      </c>
      <c r="F40" s="725"/>
      <c r="G40" s="720" t="s">
        <v>317</v>
      </c>
      <c r="H40" s="720" t="s">
        <v>412</v>
      </c>
      <c r="I40" s="721" t="s">
        <v>707</v>
      </c>
      <c r="J40" s="726" t="s">
        <v>413</v>
      </c>
      <c r="K40" s="1">
        <v>1</v>
      </c>
    </row>
    <row r="41" spans="1:11" ht="17.25" customHeight="1">
      <c r="A41" s="18" t="s">
        <v>317</v>
      </c>
      <c r="B41" s="720" t="s">
        <v>328</v>
      </c>
      <c r="C41" s="721" t="s">
        <v>754</v>
      </c>
      <c r="D41" s="724" t="s">
        <v>333</v>
      </c>
      <c r="E41" s="1">
        <v>11</v>
      </c>
      <c r="F41" s="725"/>
      <c r="G41" s="720" t="s">
        <v>317</v>
      </c>
      <c r="H41" s="720" t="s">
        <v>328</v>
      </c>
      <c r="I41" s="721" t="s">
        <v>923</v>
      </c>
      <c r="J41" s="724" t="s">
        <v>420</v>
      </c>
      <c r="K41" s="1">
        <v>1</v>
      </c>
    </row>
    <row r="42" spans="1:11" ht="17.25" customHeight="1">
      <c r="A42" s="18" t="s">
        <v>349</v>
      </c>
      <c r="B42" s="18" t="s">
        <v>359</v>
      </c>
      <c r="C42" s="721" t="s">
        <v>602</v>
      </c>
      <c r="D42" s="724" t="s">
        <v>363</v>
      </c>
      <c r="E42" s="341">
        <v>11</v>
      </c>
      <c r="F42" s="725"/>
      <c r="G42" s="720" t="s">
        <v>317</v>
      </c>
      <c r="H42" s="720" t="s">
        <v>328</v>
      </c>
      <c r="I42" s="721" t="s">
        <v>1002</v>
      </c>
      <c r="J42" s="724" t="s">
        <v>426</v>
      </c>
      <c r="K42" s="1">
        <v>1</v>
      </c>
    </row>
    <row r="43" spans="1:11" ht="17.25" customHeight="1">
      <c r="A43" s="18" t="s">
        <v>375</v>
      </c>
      <c r="B43" s="720" t="s">
        <v>322</v>
      </c>
      <c r="C43" s="721" t="s">
        <v>677</v>
      </c>
      <c r="D43" s="724" t="s">
        <v>389</v>
      </c>
      <c r="E43" s="1">
        <v>11</v>
      </c>
      <c r="F43" s="725"/>
      <c r="G43" s="18" t="s">
        <v>349</v>
      </c>
      <c r="H43" s="18" t="s">
        <v>350</v>
      </c>
      <c r="I43" s="721" t="s">
        <v>895</v>
      </c>
      <c r="J43" s="724" t="s">
        <v>428</v>
      </c>
      <c r="K43" s="1">
        <v>1</v>
      </c>
    </row>
    <row r="44" spans="1:11" ht="17.25" customHeight="1">
      <c r="A44" s="18" t="s">
        <v>317</v>
      </c>
      <c r="B44" s="720" t="s">
        <v>318</v>
      </c>
      <c r="C44" s="721" t="s">
        <v>845</v>
      </c>
      <c r="D44" s="724" t="s">
        <v>320</v>
      </c>
      <c r="E44" s="341">
        <v>10</v>
      </c>
      <c r="F44" s="725"/>
      <c r="G44" s="720" t="s">
        <v>349</v>
      </c>
      <c r="H44" s="18" t="s">
        <v>350</v>
      </c>
      <c r="I44" s="721" t="s">
        <v>1121</v>
      </c>
      <c r="J44" s="724" t="s">
        <v>431</v>
      </c>
      <c r="K44" s="1">
        <v>1</v>
      </c>
    </row>
    <row r="45" spans="1:11" ht="17.25" customHeight="1">
      <c r="A45" s="720" t="s">
        <v>375</v>
      </c>
      <c r="B45" s="720" t="s">
        <v>322</v>
      </c>
      <c r="C45" s="721" t="s">
        <v>743</v>
      </c>
      <c r="D45" s="435" t="s">
        <v>377</v>
      </c>
      <c r="E45" s="729">
        <v>10</v>
      </c>
      <c r="F45" s="725"/>
      <c r="G45" s="1"/>
      <c r="H45" s="1"/>
      <c r="I45" s="1"/>
      <c r="J45" s="1"/>
      <c r="K45" s="1"/>
    </row>
    <row r="46" spans="1:11" ht="17.25" customHeight="1">
      <c r="A46" s="18" t="s">
        <v>317</v>
      </c>
      <c r="B46" s="720" t="s">
        <v>328</v>
      </c>
      <c r="C46" s="721" t="s">
        <v>600</v>
      </c>
      <c r="D46" s="724" t="s">
        <v>331</v>
      </c>
      <c r="E46" s="1">
        <v>9</v>
      </c>
      <c r="F46" s="725"/>
      <c r="G46" s="1"/>
      <c r="H46" s="1"/>
      <c r="I46" s="1"/>
      <c r="J46" s="1"/>
      <c r="K46" s="1"/>
    </row>
    <row r="47" spans="1:11" ht="17.25" customHeight="1">
      <c r="A47" s="18" t="s">
        <v>317</v>
      </c>
      <c r="B47" s="720" t="s">
        <v>328</v>
      </c>
      <c r="C47" s="721" t="s">
        <v>793</v>
      </c>
      <c r="D47" s="724" t="s">
        <v>338</v>
      </c>
      <c r="E47" s="341">
        <f>5+4</f>
        <v>9</v>
      </c>
      <c r="F47" s="725"/>
      <c r="G47" s="730"/>
      <c r="H47" s="730"/>
      <c r="I47" s="731"/>
      <c r="J47" s="732" t="s">
        <v>456</v>
      </c>
      <c r="K47" s="733">
        <v>6</v>
      </c>
    </row>
    <row r="48" spans="1:11" ht="17.25" customHeight="1">
      <c r="A48" s="18" t="s">
        <v>375</v>
      </c>
      <c r="B48" s="720" t="s">
        <v>392</v>
      </c>
      <c r="C48" s="721">
        <v>608</v>
      </c>
      <c r="D48" s="724" t="s">
        <v>393</v>
      </c>
      <c r="E48" s="1">
        <v>8</v>
      </c>
      <c r="F48" s="725"/>
      <c r="G48" s="734" t="s">
        <v>375</v>
      </c>
      <c r="H48" s="734" t="s">
        <v>392</v>
      </c>
      <c r="I48" s="735">
        <v>816</v>
      </c>
      <c r="J48" s="736" t="s">
        <v>465</v>
      </c>
      <c r="K48" s="1">
        <v>3</v>
      </c>
    </row>
    <row r="49" spans="1:11" ht="17.25" customHeight="1">
      <c r="A49" s="720" t="s">
        <v>365</v>
      </c>
      <c r="B49" s="720" t="s">
        <v>366</v>
      </c>
      <c r="C49" s="721" t="s">
        <v>829</v>
      </c>
      <c r="D49" s="726" t="s">
        <v>374</v>
      </c>
      <c r="E49" s="1">
        <v>7</v>
      </c>
      <c r="F49" s="725"/>
      <c r="G49" s="734" t="s">
        <v>365</v>
      </c>
      <c r="H49" s="734" t="s">
        <v>366</v>
      </c>
      <c r="I49" s="735" t="s">
        <v>1506</v>
      </c>
      <c r="J49" s="736" t="s">
        <v>462</v>
      </c>
      <c r="K49" s="1">
        <v>2</v>
      </c>
    </row>
    <row r="50" spans="1:11" ht="17.25" customHeight="1">
      <c r="A50" s="18" t="s">
        <v>317</v>
      </c>
      <c r="B50" s="720" t="s">
        <v>322</v>
      </c>
      <c r="C50" s="721">
        <v>301</v>
      </c>
      <c r="D50" s="724" t="s">
        <v>323</v>
      </c>
      <c r="E50" s="1">
        <v>6</v>
      </c>
      <c r="F50" s="725"/>
      <c r="G50" s="734" t="s">
        <v>317</v>
      </c>
      <c r="H50" s="737" t="s">
        <v>322</v>
      </c>
      <c r="I50" s="735" t="s">
        <v>668</v>
      </c>
      <c r="J50" s="736" t="s">
        <v>459</v>
      </c>
      <c r="K50" s="1">
        <v>1</v>
      </c>
    </row>
    <row r="51" spans="1:11" ht="18" customHeight="1">
      <c r="A51" s="720" t="s">
        <v>347</v>
      </c>
      <c r="B51" s="720" t="s">
        <v>328</v>
      </c>
      <c r="C51" s="721" t="s">
        <v>1492</v>
      </c>
      <c r="D51" s="724" t="s">
        <v>348</v>
      </c>
      <c r="E51" s="1">
        <v>6</v>
      </c>
      <c r="F51" s="725"/>
      <c r="G51" s="734"/>
      <c r="H51" s="734"/>
      <c r="I51" s="738"/>
      <c r="J51" s="736" t="s">
        <v>268</v>
      </c>
      <c r="K51" s="739">
        <v>2885</v>
      </c>
    </row>
    <row r="52" spans="1:11" ht="17.25" customHeight="1">
      <c r="A52" s="18" t="s">
        <v>365</v>
      </c>
      <c r="B52" s="18" t="s">
        <v>366</v>
      </c>
      <c r="C52" s="721" t="s">
        <v>897</v>
      </c>
      <c r="D52" s="726" t="s">
        <v>373</v>
      </c>
      <c r="E52" s="1">
        <v>6</v>
      </c>
      <c r="F52" s="725"/>
      <c r="G52" s="1"/>
      <c r="H52" s="1"/>
      <c r="I52" s="1"/>
      <c r="J52" s="1"/>
      <c r="K52" s="1"/>
    </row>
    <row r="53" spans="1:11" ht="17.25" customHeight="1">
      <c r="A53" s="18" t="s">
        <v>317</v>
      </c>
      <c r="B53" s="720" t="s">
        <v>328</v>
      </c>
      <c r="C53" s="721" t="s">
        <v>822</v>
      </c>
      <c r="D53" s="724" t="s">
        <v>337</v>
      </c>
      <c r="E53" s="740">
        <v>5</v>
      </c>
      <c r="F53" s="725"/>
      <c r="G53" s="1"/>
      <c r="H53" s="1"/>
      <c r="I53" s="1"/>
      <c r="J53" s="1"/>
      <c r="K53" s="1"/>
    </row>
    <row r="54" spans="1:11" ht="17.25" customHeight="1">
      <c r="A54" s="18" t="s">
        <v>365</v>
      </c>
      <c r="B54" s="18" t="s">
        <v>366</v>
      </c>
      <c r="C54" s="721" t="s">
        <v>1043</v>
      </c>
      <c r="D54" s="726" t="s">
        <v>369</v>
      </c>
      <c r="E54" s="1">
        <v>5</v>
      </c>
      <c r="F54" s="727"/>
      <c r="G54" s="1"/>
      <c r="H54" s="1"/>
      <c r="I54" s="1"/>
      <c r="J54" s="1"/>
      <c r="K54" s="1"/>
    </row>
    <row r="55" spans="1:11" ht="17.25" customHeight="1">
      <c r="A55" s="18" t="s">
        <v>317</v>
      </c>
      <c r="B55" s="720" t="s">
        <v>328</v>
      </c>
      <c r="C55" s="721" t="s">
        <v>1490</v>
      </c>
      <c r="D55" s="724" t="s">
        <v>342</v>
      </c>
      <c r="E55" s="741">
        <v>4</v>
      </c>
      <c r="F55" s="725"/>
      <c r="G55" s="1"/>
      <c r="H55" s="1"/>
      <c r="I55" s="1"/>
      <c r="J55" s="1"/>
      <c r="K55" s="1"/>
    </row>
    <row r="56" spans="1:11" ht="17.25" customHeight="1">
      <c r="A56" s="18" t="s">
        <v>375</v>
      </c>
      <c r="B56" s="720" t="s">
        <v>322</v>
      </c>
      <c r="C56" s="721" t="s">
        <v>502</v>
      </c>
      <c r="D56" s="724" t="s">
        <v>382</v>
      </c>
      <c r="E56" s="1">
        <v>4</v>
      </c>
      <c r="F56" s="725"/>
      <c r="G56" s="1"/>
      <c r="H56" s="1"/>
      <c r="I56" s="1"/>
      <c r="J56" s="1"/>
      <c r="K56" s="1"/>
    </row>
    <row r="57" spans="1:11" ht="17.25" customHeight="1">
      <c r="A57" s="18" t="s">
        <v>375</v>
      </c>
      <c r="B57" s="720" t="s">
        <v>322</v>
      </c>
      <c r="C57" s="721" t="s">
        <v>737</v>
      </c>
      <c r="D57" s="435" t="s">
        <v>385</v>
      </c>
      <c r="E57" s="1">
        <v>4</v>
      </c>
      <c r="F57" s="725"/>
      <c r="G57" s="1"/>
      <c r="H57" s="1"/>
      <c r="I57" s="1"/>
      <c r="J57" s="1"/>
      <c r="K57" s="1"/>
    </row>
    <row r="58" spans="1:11" ht="17.25" customHeight="1">
      <c r="A58" s="18" t="s">
        <v>317</v>
      </c>
      <c r="B58" s="720" t="s">
        <v>328</v>
      </c>
      <c r="C58" s="721" t="s">
        <v>883</v>
      </c>
      <c r="D58" s="724" t="s">
        <v>335</v>
      </c>
      <c r="E58" s="341">
        <v>3</v>
      </c>
      <c r="F58" s="725"/>
      <c r="G58" s="1"/>
      <c r="H58" s="1"/>
      <c r="I58" s="1"/>
      <c r="J58" s="1"/>
      <c r="K58" s="1"/>
    </row>
    <row r="59" spans="1:11" ht="17.25" customHeight="1">
      <c r="A59" s="18" t="s">
        <v>317</v>
      </c>
      <c r="B59" s="720" t="s">
        <v>328</v>
      </c>
      <c r="C59" s="721" t="s">
        <v>866</v>
      </c>
      <c r="D59" s="724" t="s">
        <v>340</v>
      </c>
      <c r="E59" s="341">
        <v>3</v>
      </c>
      <c r="F59" s="725"/>
      <c r="G59" s="1"/>
      <c r="H59" s="1"/>
      <c r="I59" s="1"/>
      <c r="J59" s="1"/>
      <c r="K59" s="1"/>
    </row>
    <row r="60" spans="1:11" ht="17.25" customHeight="1">
      <c r="A60" s="18" t="s">
        <v>317</v>
      </c>
      <c r="B60" s="720" t="s">
        <v>328</v>
      </c>
      <c r="C60" s="721" t="s">
        <v>746</v>
      </c>
      <c r="D60" s="724" t="s">
        <v>343</v>
      </c>
      <c r="E60" s="341">
        <v>3</v>
      </c>
      <c r="F60" s="725"/>
      <c r="G60" s="1"/>
      <c r="H60" s="1"/>
      <c r="I60" s="1"/>
      <c r="J60" s="1"/>
      <c r="K60" s="1"/>
    </row>
    <row r="61" spans="1:11" ht="17.25" customHeight="1">
      <c r="A61" s="720" t="s">
        <v>349</v>
      </c>
      <c r="B61" s="18" t="s">
        <v>350</v>
      </c>
      <c r="C61" s="721" t="s">
        <v>604</v>
      </c>
      <c r="D61" s="724" t="s">
        <v>358</v>
      </c>
      <c r="E61" s="341">
        <v>3</v>
      </c>
      <c r="F61" s="725"/>
      <c r="G61" s="1"/>
      <c r="H61" s="1"/>
      <c r="I61" s="1"/>
      <c r="J61" s="1"/>
      <c r="K61" s="1"/>
    </row>
    <row r="62" spans="1:11" ht="17.25" customHeight="1">
      <c r="A62" s="18" t="s">
        <v>365</v>
      </c>
      <c r="B62" s="18" t="s">
        <v>366</v>
      </c>
      <c r="C62" s="721">
        <v>344</v>
      </c>
      <c r="D62" s="724" t="s">
        <v>367</v>
      </c>
      <c r="E62" s="341">
        <v>3</v>
      </c>
      <c r="F62" s="742"/>
      <c r="G62" s="1"/>
      <c r="H62" s="1"/>
      <c r="I62" s="1"/>
      <c r="J62" s="1"/>
      <c r="K62" s="1"/>
    </row>
    <row r="63" spans="1:11" ht="17.25" customHeight="1">
      <c r="A63" s="18" t="s">
        <v>375</v>
      </c>
      <c r="B63" s="720" t="s">
        <v>322</v>
      </c>
      <c r="C63" s="721" t="s">
        <v>680</v>
      </c>
      <c r="D63" s="724" t="s">
        <v>378</v>
      </c>
      <c r="E63" s="1">
        <v>3</v>
      </c>
      <c r="F63" s="725"/>
      <c r="G63" s="1"/>
      <c r="H63" s="1"/>
      <c r="I63" s="1"/>
      <c r="J63" s="1"/>
      <c r="K63" s="1"/>
    </row>
    <row r="64" spans="1:11" ht="17.25" customHeight="1">
      <c r="A64" s="720" t="s">
        <v>317</v>
      </c>
      <c r="B64" s="720" t="s">
        <v>328</v>
      </c>
      <c r="C64" s="721" t="s">
        <v>1354</v>
      </c>
      <c r="D64" s="724" t="s">
        <v>329</v>
      </c>
      <c r="E64" s="1">
        <v>1</v>
      </c>
      <c r="F64" s="725"/>
      <c r="G64" s="1"/>
      <c r="H64" s="1"/>
      <c r="I64" s="1"/>
      <c r="J64" s="1"/>
      <c r="K64" s="1"/>
    </row>
    <row r="65" spans="1:11" ht="17.25" customHeight="1">
      <c r="A65" s="18" t="s">
        <v>317</v>
      </c>
      <c r="B65" s="720" t="s">
        <v>328</v>
      </c>
      <c r="C65" s="721" t="s">
        <v>605</v>
      </c>
      <c r="D65" s="726" t="s">
        <v>334</v>
      </c>
      <c r="E65" s="1">
        <v>1</v>
      </c>
      <c r="F65" s="725"/>
      <c r="G65" s="1"/>
      <c r="H65" s="1"/>
      <c r="I65" s="1"/>
      <c r="J65" s="1"/>
      <c r="K65" s="1"/>
    </row>
    <row r="66" spans="1:11" ht="17.25" customHeight="1">
      <c r="A66" s="18" t="s">
        <v>317</v>
      </c>
      <c r="B66" s="720" t="s">
        <v>328</v>
      </c>
      <c r="C66" s="721" t="s">
        <v>1018</v>
      </c>
      <c r="D66" s="724" t="s">
        <v>336</v>
      </c>
      <c r="E66" s="341">
        <v>1</v>
      </c>
      <c r="F66" s="725"/>
      <c r="G66" s="1"/>
      <c r="H66" s="1"/>
      <c r="I66" s="1"/>
      <c r="J66" s="1"/>
      <c r="K66" s="1"/>
    </row>
    <row r="67" spans="1:11" ht="17.25" customHeight="1">
      <c r="A67" s="18" t="s">
        <v>317</v>
      </c>
      <c r="B67" s="720" t="s">
        <v>328</v>
      </c>
      <c r="C67" s="721" t="s">
        <v>603</v>
      </c>
      <c r="D67" s="724" t="s">
        <v>346</v>
      </c>
      <c r="E67" s="341">
        <v>1</v>
      </c>
      <c r="F67" s="725"/>
      <c r="G67" s="1"/>
      <c r="H67" s="1"/>
      <c r="I67" s="1"/>
      <c r="J67" s="1"/>
      <c r="K67" s="1"/>
    </row>
    <row r="68" spans="1:11">
      <c r="C68" s="263"/>
      <c r="D68"/>
    </row>
    <row r="69" spans="1:11" s="1" customFormat="1" ht="24" customHeight="1">
      <c r="E69" s="322"/>
    </row>
    <row r="70" spans="1:11">
      <c r="A70" s="695" t="s">
        <v>1476</v>
      </c>
    </row>
    <row r="71" spans="1:11">
      <c r="E71" s="318"/>
    </row>
    <row r="81" spans="5:5">
      <c r="E81" s="318"/>
    </row>
  </sheetData>
  <sheetProtection password="FD2C" sheet="1" objects="1" scenarios="1" sort="0" autoFilter="0" pivotTables="0"/>
  <mergeCells count="3">
    <mergeCell ref="C2:D2"/>
    <mergeCell ref="I2:J2"/>
    <mergeCell ref="A1:K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0" zoomScale="85" zoomScaleNormal="85" zoomScalePageLayoutView="85" workbookViewId="0">
      <selection activeCell="B55" sqref="B55"/>
    </sheetView>
  </sheetViews>
  <sheetFormatPr baseColWidth="10" defaultColWidth="8.83203125" defaultRowHeight="14" x14ac:dyDescent="0"/>
  <cols>
    <col min="1" max="1" width="10.5" style="7" customWidth="1"/>
    <col min="2" max="3" width="13.1640625" style="7" customWidth="1"/>
    <col min="4" max="4" width="47" style="114" customWidth="1"/>
    <col min="5" max="5" width="9.5" style="330" customWidth="1"/>
    <col min="6" max="6" width="7.6640625" style="330" customWidth="1"/>
    <col min="7" max="7" width="11" style="330" bestFit="1" customWidth="1"/>
    <col min="8" max="8" width="0.83203125" style="330" customWidth="1"/>
    <col min="9" max="13" width="9.1640625" style="330" customWidth="1"/>
    <col min="14" max="14" width="8.83203125" style="63"/>
  </cols>
  <sheetData>
    <row r="1" spans="1:14" s="319" customFormat="1" ht="27.75" customHeight="1">
      <c r="A1" s="893" t="s">
        <v>978</v>
      </c>
      <c r="B1" s="1031"/>
      <c r="C1" s="1031"/>
      <c r="D1" s="1031"/>
      <c r="E1" s="1031"/>
      <c r="F1" s="1031"/>
      <c r="G1" s="1031"/>
      <c r="H1" s="1031"/>
      <c r="I1" s="1031"/>
      <c r="J1" s="1031"/>
      <c r="K1" s="1031"/>
      <c r="L1" s="1031"/>
      <c r="M1" s="1031"/>
      <c r="N1" s="334"/>
    </row>
    <row r="2" spans="1:14" s="320" customFormat="1" ht="30">
      <c r="A2" s="326" t="s">
        <v>308</v>
      </c>
      <c r="B2" s="326" t="s">
        <v>309</v>
      </c>
      <c r="C2" s="326"/>
      <c r="D2" s="326" t="s">
        <v>310</v>
      </c>
      <c r="E2" s="326" t="s">
        <v>313</v>
      </c>
      <c r="F2" s="326" t="s">
        <v>314</v>
      </c>
      <c r="G2" s="326" t="s">
        <v>478</v>
      </c>
      <c r="H2" s="326"/>
      <c r="I2" s="326">
        <v>2018</v>
      </c>
      <c r="J2" s="326">
        <v>2017</v>
      </c>
      <c r="K2" s="326">
        <v>2016</v>
      </c>
      <c r="L2" s="326" t="s">
        <v>312</v>
      </c>
      <c r="M2" s="326" t="s">
        <v>311</v>
      </c>
      <c r="N2" s="335"/>
    </row>
    <row r="3" spans="1:14" s="1" customFormat="1" ht="21" customHeight="1">
      <c r="A3" s="682"/>
      <c r="B3" s="683"/>
      <c r="C3" s="683"/>
      <c r="D3" s="545" t="s">
        <v>1468</v>
      </c>
      <c r="E3" s="681">
        <f>SUM(I3:M3)</f>
        <v>12778</v>
      </c>
      <c r="F3" s="681">
        <f t="shared" ref="F3:F23" si="0">E3/5</f>
        <v>2555.6</v>
      </c>
      <c r="G3" s="338">
        <f>((I3-M3)/M3)</f>
        <v>8.5088458298230835E-2</v>
      </c>
      <c r="H3" s="342"/>
      <c r="I3" s="336">
        <v>2576</v>
      </c>
      <c r="J3" s="681">
        <v>2612</v>
      </c>
      <c r="K3" s="681">
        <v>2552</v>
      </c>
      <c r="L3" s="681">
        <v>2664</v>
      </c>
      <c r="M3" s="684">
        <v>2374</v>
      </c>
      <c r="N3" s="341"/>
    </row>
    <row r="4" spans="1:14" ht="28">
      <c r="A4" s="7" t="s">
        <v>397</v>
      </c>
      <c r="B4" s="7" t="s">
        <v>397</v>
      </c>
      <c r="C4" s="709" t="s">
        <v>1488</v>
      </c>
      <c r="D4" s="263" t="s">
        <v>402</v>
      </c>
      <c r="E4" s="675">
        <f>SUM(I4:M4)</f>
        <v>4271</v>
      </c>
      <c r="F4" s="264">
        <f t="shared" si="0"/>
        <v>854.2</v>
      </c>
      <c r="G4" s="676">
        <f>((I4-M4)/M4)</f>
        <v>-0.60019646365422397</v>
      </c>
      <c r="H4" s="677"/>
      <c r="I4" s="84">
        <f>1+1+405</f>
        <v>407</v>
      </c>
      <c r="J4" s="114">
        <f>2+1+1+1+4+8+1+731</f>
        <v>749</v>
      </c>
      <c r="K4" s="267">
        <v>1035</v>
      </c>
      <c r="L4" s="273">
        <v>1062</v>
      </c>
      <c r="M4" s="273">
        <v>1018</v>
      </c>
    </row>
    <row r="5" spans="1:14">
      <c r="A5" s="7" t="s">
        <v>317</v>
      </c>
      <c r="B5" s="114" t="s">
        <v>322</v>
      </c>
      <c r="C5" s="709" t="s">
        <v>1481</v>
      </c>
      <c r="D5" s="263" t="s">
        <v>324</v>
      </c>
      <c r="E5" s="675">
        <f t="shared" ref="E5:E23" si="1">SUM(I5:M5)</f>
        <v>2032</v>
      </c>
      <c r="F5" s="264">
        <f t="shared" si="0"/>
        <v>406.4</v>
      </c>
      <c r="G5" s="676">
        <f t="shared" ref="G5:G23" si="2">((I5-M5)/M5)</f>
        <v>0.30144927536231886</v>
      </c>
      <c r="H5" s="677"/>
      <c r="I5" s="571">
        <f>446+3</f>
        <v>449</v>
      </c>
      <c r="J5" s="267">
        <v>396</v>
      </c>
      <c r="K5" s="267">
        <v>396</v>
      </c>
      <c r="L5" s="273">
        <v>446</v>
      </c>
      <c r="M5" s="273">
        <v>345</v>
      </c>
    </row>
    <row r="6" spans="1:14">
      <c r="A6" s="7" t="s">
        <v>375</v>
      </c>
      <c r="B6" s="114" t="s">
        <v>322</v>
      </c>
      <c r="C6" s="709" t="s">
        <v>730</v>
      </c>
      <c r="D6" s="263" t="s">
        <v>388</v>
      </c>
      <c r="E6" s="675">
        <f t="shared" si="1"/>
        <v>706</v>
      </c>
      <c r="F6" s="264">
        <f t="shared" si="0"/>
        <v>141.19999999999999</v>
      </c>
      <c r="G6" s="676">
        <f t="shared" si="2"/>
        <v>7.0866141732283464E-2</v>
      </c>
      <c r="H6" s="677"/>
      <c r="I6" s="84">
        <v>136</v>
      </c>
      <c r="J6" s="267">
        <v>119</v>
      </c>
      <c r="K6" s="267">
        <v>145</v>
      </c>
      <c r="L6" s="273">
        <v>179</v>
      </c>
      <c r="M6" s="273">
        <v>127</v>
      </c>
    </row>
    <row r="7" spans="1:14">
      <c r="A7" s="7" t="s">
        <v>349</v>
      </c>
      <c r="B7" s="114" t="s">
        <v>359</v>
      </c>
      <c r="C7" s="709" t="s">
        <v>678</v>
      </c>
      <c r="D7" s="263" t="s">
        <v>364</v>
      </c>
      <c r="E7" s="675">
        <f t="shared" si="1"/>
        <v>490</v>
      </c>
      <c r="F7" s="264">
        <f t="shared" si="0"/>
        <v>98</v>
      </c>
      <c r="G7" s="676">
        <f t="shared" si="2"/>
        <v>-0.26126126126126126</v>
      </c>
      <c r="H7" s="677"/>
      <c r="I7" s="571">
        <v>82</v>
      </c>
      <c r="J7" s="267">
        <v>105</v>
      </c>
      <c r="K7" s="267">
        <v>100</v>
      </c>
      <c r="L7" s="273">
        <v>92</v>
      </c>
      <c r="M7" s="273">
        <v>111</v>
      </c>
    </row>
    <row r="8" spans="1:14" ht="42">
      <c r="A8" s="7" t="s">
        <v>349</v>
      </c>
      <c r="B8" s="7" t="s">
        <v>350</v>
      </c>
      <c r="C8" s="709" t="s">
        <v>1486</v>
      </c>
      <c r="D8" s="263" t="s">
        <v>354</v>
      </c>
      <c r="E8" s="675">
        <f t="shared" si="1"/>
        <v>471</v>
      </c>
      <c r="F8" s="264">
        <f t="shared" si="0"/>
        <v>94.2</v>
      </c>
      <c r="G8" s="676">
        <f t="shared" si="2"/>
        <v>0.40259740259740262</v>
      </c>
      <c r="H8" s="677"/>
      <c r="I8" s="571">
        <v>108</v>
      </c>
      <c r="J8" s="267">
        <v>113</v>
      </c>
      <c r="K8" s="267">
        <v>85</v>
      </c>
      <c r="L8" s="273">
        <v>88</v>
      </c>
      <c r="M8" s="273">
        <v>77</v>
      </c>
    </row>
    <row r="9" spans="1:14">
      <c r="A9" s="7" t="s">
        <v>349</v>
      </c>
      <c r="B9" s="7" t="s">
        <v>350</v>
      </c>
      <c r="C9" s="709" t="s">
        <v>1484</v>
      </c>
      <c r="D9" s="263" t="s">
        <v>352</v>
      </c>
      <c r="E9" s="675">
        <f t="shared" si="1"/>
        <v>462</v>
      </c>
      <c r="F9" s="264">
        <f t="shared" si="0"/>
        <v>92.4</v>
      </c>
      <c r="G9" s="676">
        <f t="shared" si="2"/>
        <v>1.1346153846153846</v>
      </c>
      <c r="H9" s="677"/>
      <c r="I9" s="571">
        <v>111</v>
      </c>
      <c r="J9" s="267">
        <v>137</v>
      </c>
      <c r="K9" s="267">
        <v>86</v>
      </c>
      <c r="L9" s="273">
        <v>76</v>
      </c>
      <c r="M9" s="273">
        <v>52</v>
      </c>
    </row>
    <row r="10" spans="1:14" ht="28">
      <c r="A10" s="7" t="s">
        <v>317</v>
      </c>
      <c r="B10" s="114" t="s">
        <v>318</v>
      </c>
      <c r="C10" s="709" t="s">
        <v>1494</v>
      </c>
      <c r="D10" s="263" t="s">
        <v>321</v>
      </c>
      <c r="E10" s="675">
        <f t="shared" si="1"/>
        <v>345</v>
      </c>
      <c r="F10" s="264">
        <f t="shared" si="0"/>
        <v>69</v>
      </c>
      <c r="G10" s="676">
        <f t="shared" si="2"/>
        <v>-8.6956521739130432E-2</v>
      </c>
      <c r="H10" s="677"/>
      <c r="I10" s="571">
        <v>63</v>
      </c>
      <c r="J10" s="267">
        <v>73</v>
      </c>
      <c r="K10" s="267">
        <v>62</v>
      </c>
      <c r="L10" s="273">
        <v>78</v>
      </c>
      <c r="M10" s="273">
        <v>69</v>
      </c>
    </row>
    <row r="11" spans="1:14">
      <c r="A11" s="7" t="s">
        <v>397</v>
      </c>
      <c r="B11" s="7" t="s">
        <v>397</v>
      </c>
      <c r="C11" s="709" t="s">
        <v>801</v>
      </c>
      <c r="D11" s="317" t="s">
        <v>401</v>
      </c>
      <c r="E11" s="675">
        <f t="shared" si="1"/>
        <v>303</v>
      </c>
      <c r="F11" s="264">
        <f t="shared" si="0"/>
        <v>60.6</v>
      </c>
      <c r="G11" s="676"/>
      <c r="H11" s="677"/>
      <c r="I11" s="84">
        <v>174</v>
      </c>
      <c r="J11" s="114">
        <v>112</v>
      </c>
      <c r="K11" s="114">
        <v>17</v>
      </c>
      <c r="L11" s="114"/>
      <c r="M11" s="114"/>
    </row>
    <row r="12" spans="1:14">
      <c r="A12" s="7" t="s">
        <v>397</v>
      </c>
      <c r="B12" s="7" t="s">
        <v>397</v>
      </c>
      <c r="C12" s="709" t="s">
        <v>800</v>
      </c>
      <c r="D12" s="317" t="s">
        <v>400</v>
      </c>
      <c r="E12" s="675">
        <f t="shared" si="1"/>
        <v>261</v>
      </c>
      <c r="F12" s="264">
        <f t="shared" si="0"/>
        <v>52.2</v>
      </c>
      <c r="G12" s="676"/>
      <c r="H12" s="677"/>
      <c r="I12" s="84">
        <v>188</v>
      </c>
      <c r="J12" s="114">
        <v>61</v>
      </c>
      <c r="K12" s="114">
        <v>12</v>
      </c>
      <c r="L12" s="114"/>
      <c r="M12" s="114"/>
    </row>
    <row r="13" spans="1:14">
      <c r="A13" s="7" t="s">
        <v>349</v>
      </c>
      <c r="B13" s="7" t="s">
        <v>350</v>
      </c>
      <c r="C13" s="709" t="s">
        <v>685</v>
      </c>
      <c r="D13" s="263" t="s">
        <v>353</v>
      </c>
      <c r="E13" s="675">
        <f t="shared" si="1"/>
        <v>226</v>
      </c>
      <c r="F13" s="264">
        <f t="shared" si="0"/>
        <v>45.2</v>
      </c>
      <c r="G13" s="676">
        <f t="shared" si="2"/>
        <v>2.5</v>
      </c>
      <c r="H13" s="677"/>
      <c r="I13" s="571">
        <v>77</v>
      </c>
      <c r="J13" s="267">
        <v>44</v>
      </c>
      <c r="K13" s="267">
        <v>49</v>
      </c>
      <c r="L13" s="273">
        <v>34</v>
      </c>
      <c r="M13" s="273">
        <v>22</v>
      </c>
    </row>
    <row r="14" spans="1:14">
      <c r="A14" s="7" t="s">
        <v>365</v>
      </c>
      <c r="B14" s="7" t="s">
        <v>366</v>
      </c>
      <c r="C14" s="709" t="s">
        <v>1479</v>
      </c>
      <c r="D14" s="263" t="s">
        <v>368</v>
      </c>
      <c r="E14" s="675">
        <f t="shared" si="1"/>
        <v>168</v>
      </c>
      <c r="F14" s="264">
        <f t="shared" si="0"/>
        <v>33.6</v>
      </c>
      <c r="G14" s="676">
        <f t="shared" si="2"/>
        <v>0.12121212121212122</v>
      </c>
      <c r="H14" s="677"/>
      <c r="I14" s="84">
        <f>14+23</f>
        <v>37</v>
      </c>
      <c r="J14" s="267">
        <v>34</v>
      </c>
      <c r="K14" s="267">
        <v>29</v>
      </c>
      <c r="L14" s="273">
        <v>35</v>
      </c>
      <c r="M14" s="273">
        <v>33</v>
      </c>
    </row>
    <row r="15" spans="1:14">
      <c r="A15" s="7" t="s">
        <v>317</v>
      </c>
      <c r="B15" s="114" t="s">
        <v>328</v>
      </c>
      <c r="C15" s="709" t="s">
        <v>1489</v>
      </c>
      <c r="D15" s="263" t="s">
        <v>341</v>
      </c>
      <c r="E15" s="675">
        <f t="shared" si="1"/>
        <v>154</v>
      </c>
      <c r="F15" s="264">
        <f t="shared" si="0"/>
        <v>30.8</v>
      </c>
      <c r="G15" s="676">
        <f t="shared" si="2"/>
        <v>0.14814814814814814</v>
      </c>
      <c r="H15" s="677"/>
      <c r="I15" s="571">
        <v>31</v>
      </c>
      <c r="J15" s="267">
        <v>31</v>
      </c>
      <c r="K15" s="267">
        <v>26</v>
      </c>
      <c r="L15" s="273">
        <v>39</v>
      </c>
      <c r="M15" s="273">
        <v>27</v>
      </c>
    </row>
    <row r="16" spans="1:14">
      <c r="A16" s="7" t="s">
        <v>397</v>
      </c>
      <c r="B16" s="7" t="s">
        <v>397</v>
      </c>
      <c r="C16" s="709" t="s">
        <v>802</v>
      </c>
      <c r="D16" s="317" t="s">
        <v>398</v>
      </c>
      <c r="E16" s="675">
        <f t="shared" si="1"/>
        <v>134</v>
      </c>
      <c r="F16" s="264">
        <f t="shared" si="0"/>
        <v>26.8</v>
      </c>
      <c r="G16" s="676"/>
      <c r="H16" s="677"/>
      <c r="I16" s="84">
        <v>86</v>
      </c>
      <c r="J16" s="114">
        <v>44</v>
      </c>
      <c r="K16" s="114">
        <v>4</v>
      </c>
      <c r="L16" s="36"/>
      <c r="M16" s="36"/>
    </row>
    <row r="17" spans="1:14">
      <c r="A17" s="7" t="s">
        <v>375</v>
      </c>
      <c r="B17" s="114" t="s">
        <v>395</v>
      </c>
      <c r="C17" s="709" t="s">
        <v>791</v>
      </c>
      <c r="D17" s="263" t="s">
        <v>396</v>
      </c>
      <c r="E17" s="675">
        <f t="shared" si="1"/>
        <v>118</v>
      </c>
      <c r="F17" s="264">
        <f t="shared" si="0"/>
        <v>23.6</v>
      </c>
      <c r="G17" s="676">
        <f t="shared" si="2"/>
        <v>0.5625</v>
      </c>
      <c r="H17" s="677"/>
      <c r="I17" s="84">
        <v>25</v>
      </c>
      <c r="J17" s="267">
        <v>34</v>
      </c>
      <c r="K17" s="267">
        <v>19</v>
      </c>
      <c r="L17" s="273">
        <v>24</v>
      </c>
      <c r="M17" s="273">
        <v>16</v>
      </c>
    </row>
    <row r="18" spans="1:14">
      <c r="A18" s="7" t="s">
        <v>397</v>
      </c>
      <c r="B18" s="7" t="s">
        <v>397</v>
      </c>
      <c r="C18" s="709" t="s">
        <v>803</v>
      </c>
      <c r="D18" s="317" t="s">
        <v>399</v>
      </c>
      <c r="E18" s="675">
        <f t="shared" si="1"/>
        <v>118</v>
      </c>
      <c r="F18" s="264">
        <f t="shared" si="0"/>
        <v>23.6</v>
      </c>
      <c r="G18" s="676"/>
      <c r="H18" s="677"/>
      <c r="I18" s="84">
        <v>68</v>
      </c>
      <c r="J18" s="114">
        <v>42</v>
      </c>
      <c r="K18" s="114">
        <v>8</v>
      </c>
      <c r="L18" s="114"/>
      <c r="M18" s="114"/>
    </row>
    <row r="19" spans="1:14">
      <c r="A19" s="7" t="s">
        <v>317</v>
      </c>
      <c r="B19" s="114" t="s">
        <v>322</v>
      </c>
      <c r="C19" s="709" t="s">
        <v>1491</v>
      </c>
      <c r="D19" s="263" t="s">
        <v>326</v>
      </c>
      <c r="E19" s="675">
        <f t="shared" si="1"/>
        <v>115</v>
      </c>
      <c r="F19" s="264">
        <f t="shared" si="0"/>
        <v>23</v>
      </c>
      <c r="G19" s="676">
        <f t="shared" si="2"/>
        <v>0.9375</v>
      </c>
      <c r="H19" s="677"/>
      <c r="I19" s="571">
        <v>31</v>
      </c>
      <c r="J19" s="267">
        <v>17</v>
      </c>
      <c r="K19" s="267">
        <v>24</v>
      </c>
      <c r="L19" s="273">
        <v>27</v>
      </c>
      <c r="M19" s="273">
        <v>16</v>
      </c>
    </row>
    <row r="20" spans="1:14">
      <c r="A20" s="7" t="s">
        <v>375</v>
      </c>
      <c r="B20" s="114" t="s">
        <v>322</v>
      </c>
      <c r="C20" s="709" t="s">
        <v>517</v>
      </c>
      <c r="D20" s="263" t="s">
        <v>386</v>
      </c>
      <c r="E20" s="675">
        <f t="shared" si="1"/>
        <v>109</v>
      </c>
      <c r="F20" s="264">
        <f t="shared" si="0"/>
        <v>21.8</v>
      </c>
      <c r="G20" s="676">
        <f t="shared" si="2"/>
        <v>-0.48</v>
      </c>
      <c r="H20" s="677"/>
      <c r="I20" s="84">
        <v>13</v>
      </c>
      <c r="J20" s="267">
        <v>31</v>
      </c>
      <c r="K20" s="267">
        <v>23</v>
      </c>
      <c r="L20" s="273">
        <v>17</v>
      </c>
      <c r="M20" s="273">
        <v>25</v>
      </c>
    </row>
    <row r="21" spans="1:14">
      <c r="A21" s="7" t="s">
        <v>317</v>
      </c>
      <c r="B21" s="114" t="s">
        <v>318</v>
      </c>
      <c r="C21" s="709" t="s">
        <v>843</v>
      </c>
      <c r="D21" s="263" t="s">
        <v>319</v>
      </c>
      <c r="E21" s="675">
        <f t="shared" si="1"/>
        <v>106</v>
      </c>
      <c r="F21" s="264">
        <f t="shared" si="0"/>
        <v>21.2</v>
      </c>
      <c r="G21" s="676">
        <f t="shared" si="2"/>
        <v>-0.22727272727272727</v>
      </c>
      <c r="H21" s="677"/>
      <c r="I21" s="571">
        <v>17</v>
      </c>
      <c r="J21" s="267">
        <v>28</v>
      </c>
      <c r="K21" s="267">
        <v>23</v>
      </c>
      <c r="L21" s="273">
        <v>16</v>
      </c>
      <c r="M21" s="273">
        <v>22</v>
      </c>
    </row>
    <row r="22" spans="1:14">
      <c r="A22" s="7" t="s">
        <v>375</v>
      </c>
      <c r="B22" s="114" t="s">
        <v>322</v>
      </c>
      <c r="C22" s="709" t="s">
        <v>1485</v>
      </c>
      <c r="D22" s="263" t="s">
        <v>383</v>
      </c>
      <c r="E22" s="675">
        <f t="shared" si="1"/>
        <v>101</v>
      </c>
      <c r="F22" s="264">
        <f t="shared" si="0"/>
        <v>20.2</v>
      </c>
      <c r="G22" s="676">
        <f t="shared" si="2"/>
        <v>-0.33333333333333331</v>
      </c>
      <c r="H22" s="677"/>
      <c r="I22" s="84">
        <f>5+9+2</f>
        <v>16</v>
      </c>
      <c r="J22" s="267">
        <v>23</v>
      </c>
      <c r="K22" s="267">
        <v>20</v>
      </c>
      <c r="L22" s="273">
        <v>18</v>
      </c>
      <c r="M22" s="273">
        <v>24</v>
      </c>
    </row>
    <row r="23" spans="1:14">
      <c r="A23" s="7" t="s">
        <v>375</v>
      </c>
      <c r="B23" s="114" t="s">
        <v>322</v>
      </c>
      <c r="C23" s="709" t="s">
        <v>733</v>
      </c>
      <c r="D23" s="263" t="s">
        <v>387</v>
      </c>
      <c r="E23" s="678">
        <f t="shared" si="1"/>
        <v>101</v>
      </c>
      <c r="F23" s="264">
        <f t="shared" si="0"/>
        <v>20.2</v>
      </c>
      <c r="G23" s="676">
        <f t="shared" si="2"/>
        <v>-5.2631578947368418E-2</v>
      </c>
      <c r="H23" s="677"/>
      <c r="I23" s="84">
        <v>18</v>
      </c>
      <c r="J23" s="267">
        <v>14</v>
      </c>
      <c r="K23" s="267">
        <v>22</v>
      </c>
      <c r="L23" s="273">
        <v>28</v>
      </c>
      <c r="M23" s="273">
        <v>19</v>
      </c>
    </row>
    <row r="24" spans="1:14">
      <c r="D24" s="317"/>
      <c r="E24" s="332"/>
      <c r="F24" s="327"/>
      <c r="G24" s="328"/>
      <c r="H24" s="328"/>
      <c r="I24" s="329"/>
      <c r="J24" s="331"/>
      <c r="K24" s="331"/>
      <c r="L24" s="333"/>
      <c r="M24" s="333"/>
    </row>
    <row r="25" spans="1:14" s="1" customFormat="1" ht="21" customHeight="1">
      <c r="A25" s="679"/>
      <c r="B25" s="680"/>
      <c r="C25" s="680"/>
      <c r="D25" s="545" t="s">
        <v>476</v>
      </c>
      <c r="E25" s="681">
        <f t="shared" ref="E25:E36" si="3">SUM(I25:M25)</f>
        <v>1439</v>
      </c>
      <c r="F25" s="337">
        <f t="shared" ref="F25:F36" si="4">E25/5</f>
        <v>287.8</v>
      </c>
      <c r="G25" s="338">
        <f>((I25-M25)/M25)</f>
        <v>-5.0156739811912224E-2</v>
      </c>
      <c r="H25" s="343"/>
      <c r="I25" s="339">
        <v>303</v>
      </c>
      <c r="J25" s="337">
        <v>213</v>
      </c>
      <c r="K25" s="337">
        <v>287</v>
      </c>
      <c r="L25" s="337">
        <v>317</v>
      </c>
      <c r="M25" s="340">
        <v>319</v>
      </c>
      <c r="N25" s="341"/>
    </row>
    <row r="26" spans="1:14" ht="28">
      <c r="A26" s="114" t="s">
        <v>365</v>
      </c>
      <c r="B26" s="7" t="s">
        <v>366</v>
      </c>
      <c r="C26" s="709" t="s">
        <v>1495</v>
      </c>
      <c r="D26" s="263" t="s">
        <v>434</v>
      </c>
      <c r="E26" s="678">
        <f t="shared" si="3"/>
        <v>155</v>
      </c>
      <c r="F26" s="264">
        <f t="shared" si="4"/>
        <v>31</v>
      </c>
      <c r="G26" s="676">
        <f t="shared" ref="G26:G36" si="5">((I26-M26)/M26)</f>
        <v>-0.41379310344827586</v>
      </c>
      <c r="H26" s="677"/>
      <c r="I26" s="84">
        <v>17</v>
      </c>
      <c r="J26" s="273">
        <v>7</v>
      </c>
      <c r="K26" s="273">
        <f>14+8+1+25</f>
        <v>48</v>
      </c>
      <c r="L26" s="273">
        <v>54</v>
      </c>
      <c r="M26" s="273">
        <v>29</v>
      </c>
    </row>
    <row r="27" spans="1:14">
      <c r="A27" s="7" t="s">
        <v>317</v>
      </c>
      <c r="B27" s="114" t="s">
        <v>322</v>
      </c>
      <c r="C27" s="709" t="s">
        <v>907</v>
      </c>
      <c r="D27" s="263" t="s">
        <v>407</v>
      </c>
      <c r="E27" s="678">
        <f t="shared" si="3"/>
        <v>109</v>
      </c>
      <c r="F27" s="264">
        <f t="shared" si="4"/>
        <v>21.8</v>
      </c>
      <c r="G27" s="676">
        <f t="shared" si="5"/>
        <v>0.2</v>
      </c>
      <c r="H27" s="677"/>
      <c r="I27" s="84">
        <v>24</v>
      </c>
      <c r="J27" s="267">
        <v>15</v>
      </c>
      <c r="K27" s="267">
        <v>21</v>
      </c>
      <c r="L27" s="273">
        <v>29</v>
      </c>
      <c r="M27" s="273">
        <v>20</v>
      </c>
    </row>
    <row r="28" spans="1:14">
      <c r="A28" s="114" t="s">
        <v>317</v>
      </c>
      <c r="B28" s="114" t="s">
        <v>322</v>
      </c>
      <c r="C28" s="709" t="s">
        <v>919</v>
      </c>
      <c r="D28" s="263" t="s">
        <v>411</v>
      </c>
      <c r="E28" s="678">
        <f t="shared" si="3"/>
        <v>98</v>
      </c>
      <c r="F28" s="264">
        <f t="shared" si="4"/>
        <v>19.600000000000001</v>
      </c>
      <c r="G28" s="676">
        <f t="shared" si="5"/>
        <v>-0.5</v>
      </c>
      <c r="H28" s="677"/>
      <c r="I28" s="84">
        <v>16</v>
      </c>
      <c r="J28" s="273">
        <v>11</v>
      </c>
      <c r="K28" s="273">
        <v>18</v>
      </c>
      <c r="L28" s="273">
        <v>21</v>
      </c>
      <c r="M28" s="273">
        <v>32</v>
      </c>
    </row>
    <row r="29" spans="1:14">
      <c r="A29" s="114" t="s">
        <v>365</v>
      </c>
      <c r="B29" s="7" t="s">
        <v>366</v>
      </c>
      <c r="C29" s="709" t="s">
        <v>1496</v>
      </c>
      <c r="D29" s="263" t="s">
        <v>435</v>
      </c>
      <c r="E29" s="678">
        <f t="shared" si="3"/>
        <v>86</v>
      </c>
      <c r="F29" s="264">
        <f t="shared" si="4"/>
        <v>17.2</v>
      </c>
      <c r="G29" s="676">
        <f t="shared" si="5"/>
        <v>-6.25E-2</v>
      </c>
      <c r="H29" s="677"/>
      <c r="I29" s="84">
        <v>15</v>
      </c>
      <c r="J29" s="267">
        <v>15</v>
      </c>
      <c r="K29" s="267">
        <v>24</v>
      </c>
      <c r="L29" s="273">
        <v>16</v>
      </c>
      <c r="M29" s="273">
        <v>16</v>
      </c>
    </row>
    <row r="30" spans="1:14">
      <c r="A30" s="7" t="s">
        <v>375</v>
      </c>
      <c r="B30" s="114" t="s">
        <v>322</v>
      </c>
      <c r="C30" s="709" t="s">
        <v>752</v>
      </c>
      <c r="D30" s="263" t="s">
        <v>448</v>
      </c>
      <c r="E30" s="678">
        <f t="shared" si="3"/>
        <v>86</v>
      </c>
      <c r="F30" s="264">
        <f t="shared" si="4"/>
        <v>17.2</v>
      </c>
      <c r="G30" s="676">
        <f t="shared" si="5"/>
        <v>-0.41379310344827586</v>
      </c>
      <c r="H30" s="677"/>
      <c r="I30" s="84">
        <v>17</v>
      </c>
      <c r="J30" s="273">
        <v>5</v>
      </c>
      <c r="K30" s="273">
        <v>16</v>
      </c>
      <c r="L30" s="273">
        <v>19</v>
      </c>
      <c r="M30" s="273">
        <v>29</v>
      </c>
    </row>
    <row r="31" spans="1:14">
      <c r="A31" s="114" t="s">
        <v>349</v>
      </c>
      <c r="B31" s="7" t="s">
        <v>359</v>
      </c>
      <c r="C31" s="709" t="s">
        <v>933</v>
      </c>
      <c r="D31" s="265" t="s">
        <v>433</v>
      </c>
      <c r="E31" s="678">
        <f t="shared" si="3"/>
        <v>72</v>
      </c>
      <c r="F31" s="264">
        <f t="shared" si="4"/>
        <v>14.4</v>
      </c>
      <c r="G31" s="676">
        <f t="shared" si="5"/>
        <v>0.13333333333333333</v>
      </c>
      <c r="H31" s="677"/>
      <c r="I31" s="84">
        <v>17</v>
      </c>
      <c r="J31" s="267">
        <v>15</v>
      </c>
      <c r="K31" s="267">
        <v>11</v>
      </c>
      <c r="L31" s="273">
        <v>14</v>
      </c>
      <c r="M31" s="273">
        <v>15</v>
      </c>
    </row>
    <row r="32" spans="1:14">
      <c r="A32" s="7" t="s">
        <v>317</v>
      </c>
      <c r="B32" s="114" t="s">
        <v>328</v>
      </c>
      <c r="C32" s="709" t="s">
        <v>1498</v>
      </c>
      <c r="D32" s="263" t="s">
        <v>417</v>
      </c>
      <c r="E32" s="678">
        <f t="shared" si="3"/>
        <v>60</v>
      </c>
      <c r="F32" s="264">
        <f t="shared" si="4"/>
        <v>12</v>
      </c>
      <c r="G32" s="676">
        <f t="shared" si="5"/>
        <v>-0.33333333333333331</v>
      </c>
      <c r="H32" s="677"/>
      <c r="I32" s="84">
        <v>12</v>
      </c>
      <c r="J32" s="272">
        <v>14</v>
      </c>
      <c r="K32" s="272">
        <v>12</v>
      </c>
      <c r="L32" s="273">
        <v>4</v>
      </c>
      <c r="M32" s="273">
        <v>18</v>
      </c>
    </row>
    <row r="33" spans="1:13">
      <c r="A33" s="114" t="s">
        <v>365</v>
      </c>
      <c r="B33" s="7" t="s">
        <v>366</v>
      </c>
      <c r="C33" s="709" t="s">
        <v>1060</v>
      </c>
      <c r="D33" s="263" t="s">
        <v>437</v>
      </c>
      <c r="E33" s="678">
        <f t="shared" si="3"/>
        <v>52</v>
      </c>
      <c r="F33" s="264">
        <f t="shared" si="4"/>
        <v>10.4</v>
      </c>
      <c r="G33" s="676">
        <f t="shared" si="5"/>
        <v>0.3</v>
      </c>
      <c r="H33" s="677"/>
      <c r="I33" s="84">
        <v>13</v>
      </c>
      <c r="J33" s="267">
        <v>3</v>
      </c>
      <c r="K33" s="267">
        <v>5</v>
      </c>
      <c r="L33" s="273">
        <v>21</v>
      </c>
      <c r="M33" s="273">
        <v>10</v>
      </c>
    </row>
    <row r="34" spans="1:13">
      <c r="A34" s="7" t="s">
        <v>317</v>
      </c>
      <c r="B34" s="114" t="s">
        <v>322</v>
      </c>
      <c r="C34" s="709" t="s">
        <v>1499</v>
      </c>
      <c r="D34" s="263" t="s">
        <v>408</v>
      </c>
      <c r="E34" s="678">
        <f t="shared" si="3"/>
        <v>50</v>
      </c>
      <c r="F34" s="264">
        <f t="shared" si="4"/>
        <v>10</v>
      </c>
      <c r="G34" s="676">
        <f t="shared" si="5"/>
        <v>-0.5</v>
      </c>
      <c r="H34" s="677"/>
      <c r="I34" s="84">
        <v>8</v>
      </c>
      <c r="J34" s="272">
        <v>6</v>
      </c>
      <c r="K34" s="272">
        <v>6</v>
      </c>
      <c r="L34" s="273">
        <v>14</v>
      </c>
      <c r="M34" s="273">
        <v>16</v>
      </c>
    </row>
    <row r="35" spans="1:13">
      <c r="A35" s="114" t="s">
        <v>317</v>
      </c>
      <c r="B35" s="114" t="s">
        <v>328</v>
      </c>
      <c r="C35" s="709" t="s">
        <v>879</v>
      </c>
      <c r="D35" s="263" t="s">
        <v>421</v>
      </c>
      <c r="E35" s="678">
        <f t="shared" si="3"/>
        <v>49</v>
      </c>
      <c r="F35" s="264">
        <f t="shared" si="4"/>
        <v>9.8000000000000007</v>
      </c>
      <c r="G35" s="676">
        <f t="shared" si="5"/>
        <v>-0.38461538461538464</v>
      </c>
      <c r="H35" s="677"/>
      <c r="I35" s="84">
        <v>8</v>
      </c>
      <c r="J35" s="273">
        <v>5</v>
      </c>
      <c r="K35" s="273">
        <v>10</v>
      </c>
      <c r="L35" s="273">
        <v>13</v>
      </c>
      <c r="M35" s="273">
        <v>13</v>
      </c>
    </row>
    <row r="36" spans="1:13" ht="28">
      <c r="A36" s="114" t="s">
        <v>317</v>
      </c>
      <c r="B36" s="114" t="s">
        <v>328</v>
      </c>
      <c r="C36" s="709" t="s">
        <v>1503</v>
      </c>
      <c r="D36" s="263" t="s">
        <v>424</v>
      </c>
      <c r="E36" s="678">
        <f t="shared" si="3"/>
        <v>41</v>
      </c>
      <c r="F36" s="264">
        <f t="shared" si="4"/>
        <v>8.1999999999999993</v>
      </c>
      <c r="G36" s="676">
        <f t="shared" si="5"/>
        <v>0.66666666666666663</v>
      </c>
      <c r="H36" s="677"/>
      <c r="I36" s="84">
        <v>15</v>
      </c>
      <c r="J36" s="273">
        <v>10</v>
      </c>
      <c r="K36" s="273"/>
      <c r="L36" s="273">
        <v>7</v>
      </c>
      <c r="M36" s="273">
        <v>9</v>
      </c>
    </row>
    <row r="39" spans="1:13" ht="28">
      <c r="A39" s="744" t="s">
        <v>365</v>
      </c>
      <c r="B39" s="745" t="s">
        <v>366</v>
      </c>
      <c r="C39" s="709" t="s">
        <v>1495</v>
      </c>
      <c r="D39" s="746" t="s">
        <v>434</v>
      </c>
      <c r="E39" s="877">
        <v>155</v>
      </c>
      <c r="F39" s="748">
        <v>31</v>
      </c>
      <c r="G39" s="749">
        <v>-0.41379310344827586</v>
      </c>
      <c r="H39" s="750"/>
      <c r="I39" s="751">
        <v>17</v>
      </c>
      <c r="J39" s="752">
        <v>7</v>
      </c>
      <c r="K39" s="752">
        <f>14+8+1+25</f>
        <v>48</v>
      </c>
      <c r="L39" s="752">
        <v>54</v>
      </c>
      <c r="M39" s="752">
        <v>29</v>
      </c>
    </row>
    <row r="40" spans="1:13">
      <c r="A40" s="745" t="s">
        <v>317</v>
      </c>
      <c r="B40" s="744" t="s">
        <v>322</v>
      </c>
      <c r="C40" s="709" t="s">
        <v>907</v>
      </c>
      <c r="D40" s="746" t="s">
        <v>407</v>
      </c>
      <c r="E40" s="877">
        <v>109</v>
      </c>
      <c r="F40" s="748">
        <v>21.8</v>
      </c>
      <c r="G40" s="749">
        <v>0.2</v>
      </c>
      <c r="H40" s="753"/>
      <c r="I40" s="751">
        <v>24</v>
      </c>
      <c r="J40" s="754">
        <v>15</v>
      </c>
      <c r="K40" s="754">
        <v>21</v>
      </c>
      <c r="L40" s="755">
        <v>29</v>
      </c>
      <c r="M40" s="755">
        <v>20</v>
      </c>
    </row>
    <row r="41" spans="1:13">
      <c r="A41" s="744" t="s">
        <v>317</v>
      </c>
      <c r="B41" s="744" t="s">
        <v>322</v>
      </c>
      <c r="C41" s="709" t="s">
        <v>919</v>
      </c>
      <c r="D41" s="746" t="s">
        <v>411</v>
      </c>
      <c r="E41" s="877">
        <v>98</v>
      </c>
      <c r="F41" s="748">
        <v>19.600000000000001</v>
      </c>
      <c r="G41" s="749">
        <v>-0.5</v>
      </c>
      <c r="H41" s="750"/>
      <c r="I41" s="751">
        <v>16</v>
      </c>
      <c r="J41" s="752">
        <v>11</v>
      </c>
      <c r="K41" s="752">
        <v>18</v>
      </c>
      <c r="L41" s="752">
        <v>21</v>
      </c>
      <c r="M41" s="752">
        <v>32</v>
      </c>
    </row>
    <row r="42" spans="1:13">
      <c r="A42" s="744" t="s">
        <v>365</v>
      </c>
      <c r="B42" s="745" t="s">
        <v>366</v>
      </c>
      <c r="C42" s="709" t="s">
        <v>1496</v>
      </c>
      <c r="D42" s="746" t="s">
        <v>435</v>
      </c>
      <c r="E42" s="877">
        <v>86</v>
      </c>
      <c r="F42" s="748">
        <v>17.2</v>
      </c>
      <c r="G42" s="749">
        <v>-6.25E-2</v>
      </c>
      <c r="H42" s="756"/>
      <c r="I42" s="751">
        <v>15</v>
      </c>
      <c r="J42" s="754">
        <v>15</v>
      </c>
      <c r="K42" s="754">
        <v>24</v>
      </c>
      <c r="L42" s="752">
        <v>16</v>
      </c>
      <c r="M42" s="752">
        <v>16</v>
      </c>
    </row>
    <row r="43" spans="1:13">
      <c r="A43" s="745" t="s">
        <v>375</v>
      </c>
      <c r="B43" s="744" t="s">
        <v>322</v>
      </c>
      <c r="C43" s="709" t="s">
        <v>752</v>
      </c>
      <c r="D43" s="746" t="s">
        <v>448</v>
      </c>
      <c r="E43" s="877">
        <v>86</v>
      </c>
      <c r="F43" s="748">
        <v>17.2</v>
      </c>
      <c r="G43" s="749">
        <v>-0.41379310344827586</v>
      </c>
      <c r="H43" s="750"/>
      <c r="I43" s="751">
        <v>17</v>
      </c>
      <c r="J43" s="752">
        <v>5</v>
      </c>
      <c r="K43" s="752">
        <v>16</v>
      </c>
      <c r="L43" s="752">
        <v>19</v>
      </c>
      <c r="M43" s="752">
        <v>29</v>
      </c>
    </row>
    <row r="44" spans="1:13">
      <c r="A44" s="744" t="s">
        <v>349</v>
      </c>
      <c r="B44" s="745" t="s">
        <v>359</v>
      </c>
      <c r="C44" s="709" t="s">
        <v>933</v>
      </c>
      <c r="D44" s="757" t="s">
        <v>433</v>
      </c>
      <c r="E44" s="877">
        <v>72</v>
      </c>
      <c r="F44" s="748">
        <v>14.4</v>
      </c>
      <c r="G44" s="749">
        <v>0.13333333333333333</v>
      </c>
      <c r="H44" s="756"/>
      <c r="I44" s="751">
        <v>17</v>
      </c>
      <c r="J44" s="754">
        <v>15</v>
      </c>
      <c r="K44" s="754">
        <v>11</v>
      </c>
      <c r="L44" s="752">
        <v>14</v>
      </c>
      <c r="M44" s="752">
        <v>15</v>
      </c>
    </row>
    <row r="45" spans="1:13">
      <c r="A45" s="745" t="s">
        <v>317</v>
      </c>
      <c r="B45" s="744" t="s">
        <v>328</v>
      </c>
      <c r="C45" s="709" t="s">
        <v>1498</v>
      </c>
      <c r="D45" s="746" t="s">
        <v>417</v>
      </c>
      <c r="E45" s="877">
        <v>60</v>
      </c>
      <c r="F45" s="748">
        <v>12</v>
      </c>
      <c r="G45" s="749">
        <v>-0.33333333333333331</v>
      </c>
      <c r="H45" s="758"/>
      <c r="I45" s="751">
        <v>12</v>
      </c>
      <c r="J45" s="759">
        <v>14</v>
      </c>
      <c r="K45" s="759">
        <v>12</v>
      </c>
      <c r="L45" s="755">
        <v>4</v>
      </c>
      <c r="M45" s="755">
        <v>18</v>
      </c>
    </row>
    <row r="46" spans="1:13">
      <c r="A46" s="744" t="s">
        <v>365</v>
      </c>
      <c r="B46" s="745" t="s">
        <v>366</v>
      </c>
      <c r="C46" s="709" t="s">
        <v>1060</v>
      </c>
      <c r="D46" s="746" t="s">
        <v>437</v>
      </c>
      <c r="E46" s="877">
        <v>52</v>
      </c>
      <c r="F46" s="748">
        <v>10.4</v>
      </c>
      <c r="G46" s="749">
        <v>0.3</v>
      </c>
      <c r="H46" s="756"/>
      <c r="I46" s="751">
        <v>13</v>
      </c>
      <c r="J46" s="754">
        <v>3</v>
      </c>
      <c r="K46" s="754">
        <v>5</v>
      </c>
      <c r="L46" s="752">
        <v>21</v>
      </c>
      <c r="M46" s="752">
        <v>10</v>
      </c>
    </row>
    <row r="47" spans="1:13">
      <c r="A47" s="745" t="s">
        <v>317</v>
      </c>
      <c r="B47" s="744" t="s">
        <v>322</v>
      </c>
      <c r="C47" s="709" t="s">
        <v>1499</v>
      </c>
      <c r="D47" s="746" t="s">
        <v>408</v>
      </c>
      <c r="E47" s="877">
        <v>50</v>
      </c>
      <c r="F47" s="748">
        <v>10</v>
      </c>
      <c r="G47" s="749">
        <v>-0.5</v>
      </c>
      <c r="H47" s="758"/>
      <c r="I47" s="751">
        <v>8</v>
      </c>
      <c r="J47" s="759">
        <v>6</v>
      </c>
      <c r="K47" s="759">
        <v>6</v>
      </c>
      <c r="L47" s="755">
        <v>14</v>
      </c>
      <c r="M47" s="755">
        <v>16</v>
      </c>
    </row>
    <row r="50" spans="1:13">
      <c r="A50" s="711"/>
      <c r="B50" s="711"/>
      <c r="C50" s="712"/>
      <c r="D50" s="713" t="s">
        <v>456</v>
      </c>
      <c r="E50" s="760">
        <v>73</v>
      </c>
      <c r="F50" s="761">
        <v>15.4</v>
      </c>
      <c r="G50" s="762">
        <v>-0.6470588235294118</v>
      </c>
      <c r="H50" s="714"/>
      <c r="I50" s="714">
        <v>6</v>
      </c>
      <c r="J50" s="714">
        <f>SUM(J51:J59)</f>
        <v>3</v>
      </c>
      <c r="K50" s="714">
        <v>13</v>
      </c>
      <c r="L50" s="714">
        <v>29</v>
      </c>
      <c r="M50" s="714">
        <v>17</v>
      </c>
    </row>
    <row r="51" spans="1:13">
      <c r="A51" s="715" t="s">
        <v>365</v>
      </c>
      <c r="B51" s="715" t="s">
        <v>366</v>
      </c>
      <c r="C51" s="716" t="s">
        <v>1506</v>
      </c>
      <c r="D51" s="717" t="s">
        <v>462</v>
      </c>
      <c r="E51" s="878">
        <v>33</v>
      </c>
      <c r="F51" s="764">
        <v>6.6</v>
      </c>
      <c r="G51" s="765">
        <v>-0.33333333333333331</v>
      </c>
      <c r="H51" s="766"/>
      <c r="I51">
        <v>2</v>
      </c>
      <c r="J51" s="767">
        <v>3</v>
      </c>
      <c r="K51" s="767">
        <v>5</v>
      </c>
      <c r="L51" s="767">
        <v>20</v>
      </c>
      <c r="M51" s="767">
        <v>3</v>
      </c>
    </row>
    <row r="52" spans="1:13">
      <c r="A52" s="715" t="s">
        <v>317</v>
      </c>
      <c r="B52" s="718" t="s">
        <v>322</v>
      </c>
      <c r="C52" s="716" t="s">
        <v>668</v>
      </c>
      <c r="D52" s="717" t="s">
        <v>459</v>
      </c>
      <c r="E52" s="878">
        <v>12</v>
      </c>
      <c r="F52" s="764">
        <v>2.4</v>
      </c>
      <c r="G52" s="765">
        <v>-0.83333333333333337</v>
      </c>
      <c r="H52" s="766"/>
      <c r="I52">
        <v>1</v>
      </c>
      <c r="J52" s="767"/>
      <c r="K52" s="767"/>
      <c r="L52" s="767">
        <v>5</v>
      </c>
      <c r="M52" s="767">
        <v>6</v>
      </c>
    </row>
  </sheetData>
  <sheetProtection password="FD2C" sheet="1" objects="1" scenarios="1" sort="0" autoFilter="0"/>
  <mergeCells count="1">
    <mergeCell ref="A1:M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2"/>
  <sheetViews>
    <sheetView workbookViewId="0">
      <selection activeCell="B10" sqref="B10:I10"/>
    </sheetView>
  </sheetViews>
  <sheetFormatPr baseColWidth="10" defaultColWidth="8.83203125" defaultRowHeight="14" x14ac:dyDescent="0"/>
  <cols>
    <col min="2" max="2" width="8.83203125" style="113"/>
    <col min="3" max="3" width="10.5" style="113" customWidth="1"/>
    <col min="4" max="9" width="8.83203125" style="113"/>
  </cols>
  <sheetData>
    <row r="7" spans="2:9" ht="21.75" customHeight="1">
      <c r="B7" s="1011" t="s">
        <v>303</v>
      </c>
      <c r="C7" s="1011"/>
      <c r="D7" s="1011"/>
      <c r="E7" s="1011"/>
      <c r="F7" s="1011"/>
      <c r="G7" s="1011"/>
      <c r="H7" s="1011"/>
      <c r="I7" s="1011"/>
    </row>
    <row r="10" spans="2:9" ht="20">
      <c r="B10" s="883" t="s">
        <v>1464</v>
      </c>
      <c r="C10" s="883"/>
      <c r="D10" s="883"/>
      <c r="E10" s="883"/>
      <c r="F10" s="883"/>
      <c r="G10" s="883"/>
      <c r="H10" s="883"/>
      <c r="I10" s="883"/>
    </row>
    <row r="11" spans="2:9">
      <c r="C11" s="115"/>
      <c r="D11" s="115"/>
      <c r="E11" s="115"/>
      <c r="F11" s="115"/>
      <c r="G11" s="115"/>
      <c r="H11" s="115"/>
    </row>
    <row r="12" spans="2:9" ht="20">
      <c r="C12" s="884"/>
      <c r="D12" s="884"/>
      <c r="E12" s="884"/>
      <c r="F12" s="884"/>
      <c r="G12" s="884"/>
      <c r="H12" s="884"/>
    </row>
    <row r="16" spans="2:9">
      <c r="C16" s="116" t="s">
        <v>305</v>
      </c>
    </row>
    <row r="17" spans="2:9">
      <c r="C17" s="117"/>
      <c r="D17" s="120"/>
      <c r="E17" s="120"/>
      <c r="F17" s="120"/>
      <c r="G17" s="120"/>
      <c r="H17" s="120"/>
      <c r="I17" s="119"/>
    </row>
    <row r="18" spans="2:9">
      <c r="C18" s="116"/>
    </row>
    <row r="20" spans="2:9">
      <c r="B20" s="879"/>
      <c r="C20" s="879"/>
      <c r="D20" s="879"/>
      <c r="E20" s="879"/>
      <c r="F20" s="879"/>
      <c r="G20" s="879"/>
      <c r="H20" s="879"/>
      <c r="I20" s="879"/>
    </row>
    <row r="22" spans="2:9">
      <c r="B22" s="879"/>
      <c r="C22" s="879"/>
      <c r="D22" s="879"/>
      <c r="E22" s="879"/>
      <c r="F22" s="879"/>
      <c r="G22" s="879"/>
      <c r="H22" s="879"/>
      <c r="I22" s="879"/>
    </row>
  </sheetData>
  <mergeCells count="5">
    <mergeCell ref="B10:I10"/>
    <mergeCell ref="C12:H12"/>
    <mergeCell ref="B20:I20"/>
    <mergeCell ref="B22:I22"/>
    <mergeCell ref="B7:I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ySplit="3" topLeftCell="A4" activePane="bottomLeft" state="frozen"/>
      <selection pane="bottomLeft" activeCell="E23" sqref="E23"/>
    </sheetView>
  </sheetViews>
  <sheetFormatPr baseColWidth="10" defaultColWidth="8.83203125" defaultRowHeight="14" x14ac:dyDescent="0"/>
  <cols>
    <col min="1" max="1" width="10.1640625" customWidth="1"/>
    <col min="2" max="2" width="15.6640625" customWidth="1"/>
    <col min="3" max="3" width="8.83203125" style="61"/>
    <col min="4" max="4" width="54.33203125" customWidth="1"/>
    <col min="5" max="5" width="11.5" bestFit="1" customWidth="1"/>
    <col min="6" max="6" width="10.5" bestFit="1" customWidth="1"/>
    <col min="7" max="7" width="11.83203125" customWidth="1"/>
    <col min="8" max="8" width="1.1640625" customWidth="1"/>
    <col min="9" max="13" width="10.5" bestFit="1" customWidth="1"/>
  </cols>
  <sheetData>
    <row r="1" spans="1:13" s="278" customFormat="1" ht="36" customHeight="1">
      <c r="A1" s="893" t="s">
        <v>977</v>
      </c>
      <c r="B1" s="1031"/>
      <c r="C1" s="1031"/>
      <c r="D1" s="1031"/>
      <c r="E1" s="1031"/>
      <c r="F1" s="1031"/>
      <c r="G1" s="1031"/>
      <c r="H1" s="1031"/>
      <c r="I1" s="1031"/>
      <c r="J1" s="1031"/>
      <c r="K1" s="1031"/>
      <c r="L1" s="1031"/>
      <c r="M1" s="1031"/>
    </row>
    <row r="2" spans="1:13" s="279" customFormat="1" ht="41.25" customHeight="1">
      <c r="A2" s="326" t="s">
        <v>308</v>
      </c>
      <c r="B2" s="326" t="s">
        <v>309</v>
      </c>
      <c r="C2" s="777"/>
      <c r="D2" s="326" t="s">
        <v>310</v>
      </c>
      <c r="E2" s="326" t="s">
        <v>313</v>
      </c>
      <c r="F2" s="326" t="s">
        <v>314</v>
      </c>
      <c r="G2" s="326" t="s">
        <v>315</v>
      </c>
      <c r="H2" s="280"/>
      <c r="I2" s="323">
        <v>2018</v>
      </c>
      <c r="J2" s="324">
        <v>2017</v>
      </c>
      <c r="K2" s="324">
        <v>2016</v>
      </c>
      <c r="L2" s="324" t="s">
        <v>312</v>
      </c>
      <c r="M2" s="325" t="s">
        <v>311</v>
      </c>
    </row>
    <row r="3" spans="1:13" s="7" customFormat="1" ht="15">
      <c r="A3" s="350"/>
      <c r="B3" s="351"/>
      <c r="C3" s="351"/>
      <c r="D3" s="352" t="s">
        <v>475</v>
      </c>
      <c r="E3" s="353">
        <f>SUM(I3:M3)</f>
        <v>12778</v>
      </c>
      <c r="F3" s="353">
        <f t="shared" ref="F3" si="0">E3/5</f>
        <v>2555.6</v>
      </c>
      <c r="G3" s="354">
        <f>((I3-M3)/M3)</f>
        <v>8.5088458298230835E-2</v>
      </c>
      <c r="H3" s="344"/>
      <c r="I3" s="321">
        <v>2576</v>
      </c>
      <c r="J3" s="321">
        <v>2612</v>
      </c>
      <c r="K3" s="321">
        <v>2552</v>
      </c>
      <c r="L3" s="321">
        <v>2664</v>
      </c>
      <c r="M3" s="321">
        <v>2374</v>
      </c>
    </row>
    <row r="4" spans="1:13" s="715" customFormat="1">
      <c r="A4" s="718" t="s">
        <v>365</v>
      </c>
      <c r="B4" s="718" t="s">
        <v>366</v>
      </c>
      <c r="C4" s="779" t="s">
        <v>1076</v>
      </c>
      <c r="D4" s="717" t="s">
        <v>372</v>
      </c>
      <c r="E4" s="763">
        <v>1</v>
      </c>
      <c r="F4" s="764">
        <v>0.2</v>
      </c>
      <c r="G4" s="765">
        <v>-1</v>
      </c>
      <c r="H4" s="768"/>
      <c r="I4"/>
      <c r="J4" s="769"/>
      <c r="K4" s="769"/>
      <c r="L4" s="770"/>
      <c r="M4" s="770">
        <v>1</v>
      </c>
    </row>
    <row r="5" spans="1:13" s="715" customFormat="1">
      <c r="A5" s="715" t="s">
        <v>317</v>
      </c>
      <c r="B5" s="718" t="s">
        <v>328</v>
      </c>
      <c r="C5" s="779" t="s">
        <v>620</v>
      </c>
      <c r="D5" s="717" t="s">
        <v>344</v>
      </c>
      <c r="E5" s="763">
        <v>1</v>
      </c>
      <c r="F5" s="764">
        <v>0.2</v>
      </c>
      <c r="G5" s="765"/>
      <c r="H5" s="771"/>
      <c r="I5" s="63"/>
      <c r="J5" s="769">
        <v>1</v>
      </c>
      <c r="K5" s="769"/>
      <c r="L5" s="770"/>
      <c r="M5" s="770"/>
    </row>
    <row r="6" spans="1:13" s="715" customFormat="1">
      <c r="A6" s="715" t="s">
        <v>375</v>
      </c>
      <c r="B6" s="718" t="s">
        <v>322</v>
      </c>
      <c r="C6" s="779" t="s">
        <v>500</v>
      </c>
      <c r="D6" s="717" t="s">
        <v>379</v>
      </c>
      <c r="E6" s="763">
        <v>2</v>
      </c>
      <c r="F6" s="764">
        <v>0.4</v>
      </c>
      <c r="G6" s="765"/>
      <c r="H6" s="771"/>
      <c r="I6">
        <v>0</v>
      </c>
      <c r="J6" s="719">
        <v>1</v>
      </c>
      <c r="K6" s="719">
        <v>1</v>
      </c>
      <c r="L6" s="772"/>
      <c r="M6" s="772"/>
    </row>
    <row r="7" spans="1:13" s="715" customFormat="1">
      <c r="A7" s="718" t="s">
        <v>403</v>
      </c>
      <c r="B7" s="718" t="s">
        <v>403</v>
      </c>
      <c r="C7" s="779" t="s">
        <v>601</v>
      </c>
      <c r="D7" s="717" t="s">
        <v>404</v>
      </c>
      <c r="E7" s="763">
        <v>2</v>
      </c>
      <c r="F7" s="764">
        <v>0.4</v>
      </c>
      <c r="G7" s="765">
        <v>-1</v>
      </c>
      <c r="H7" s="771"/>
      <c r="I7"/>
      <c r="J7" s="769"/>
      <c r="K7" s="769"/>
      <c r="L7" s="770">
        <v>1</v>
      </c>
      <c r="M7" s="770">
        <v>1</v>
      </c>
    </row>
    <row r="8" spans="1:13" s="715" customFormat="1">
      <c r="A8" s="715" t="s">
        <v>349</v>
      </c>
      <c r="B8" s="715" t="s">
        <v>350</v>
      </c>
      <c r="C8" s="779" t="s">
        <v>1229</v>
      </c>
      <c r="D8" s="717" t="s">
        <v>355</v>
      </c>
      <c r="E8" s="763">
        <v>2</v>
      </c>
      <c r="F8" s="764">
        <v>0.4</v>
      </c>
      <c r="G8" s="765"/>
      <c r="H8" s="768"/>
      <c r="I8"/>
      <c r="J8" s="719">
        <v>1</v>
      </c>
      <c r="K8" s="719">
        <v>1</v>
      </c>
      <c r="L8" s="772"/>
      <c r="M8" s="772"/>
    </row>
    <row r="9" spans="1:13" s="715" customFormat="1">
      <c r="A9" s="715" t="s">
        <v>375</v>
      </c>
      <c r="B9" s="718" t="s">
        <v>322</v>
      </c>
      <c r="C9" s="779" t="s">
        <v>745</v>
      </c>
      <c r="D9" s="717" t="s">
        <v>381</v>
      </c>
      <c r="E9" s="763">
        <v>3</v>
      </c>
      <c r="F9" s="764">
        <v>0.6</v>
      </c>
      <c r="G9" s="765">
        <v>-1</v>
      </c>
      <c r="H9" s="771"/>
      <c r="I9"/>
      <c r="J9" s="769"/>
      <c r="K9" s="769">
        <v>1</v>
      </c>
      <c r="L9" s="770">
        <v>1</v>
      </c>
      <c r="M9" s="770">
        <v>1</v>
      </c>
    </row>
    <row r="10" spans="1:13" s="715" customFormat="1">
      <c r="A10" s="715" t="s">
        <v>317</v>
      </c>
      <c r="B10" s="718" t="s">
        <v>328</v>
      </c>
      <c r="C10" s="722" t="s">
        <v>603</v>
      </c>
      <c r="D10" s="773" t="s">
        <v>334</v>
      </c>
      <c r="E10" s="763">
        <v>4</v>
      </c>
      <c r="F10" s="764">
        <v>0.8</v>
      </c>
      <c r="G10" s="765">
        <v>-0.5</v>
      </c>
      <c r="H10" s="771"/>
      <c r="I10">
        <v>1</v>
      </c>
      <c r="J10" s="769">
        <v>0</v>
      </c>
      <c r="K10" s="769">
        <v>0</v>
      </c>
      <c r="L10" s="770">
        <v>1</v>
      </c>
      <c r="M10" s="770">
        <v>2</v>
      </c>
    </row>
    <row r="11" spans="1:13" s="715" customFormat="1">
      <c r="A11" s="715" t="s">
        <v>375</v>
      </c>
      <c r="B11" s="718" t="s">
        <v>322</v>
      </c>
      <c r="C11" s="722" t="s">
        <v>737</v>
      </c>
      <c r="D11" s="317" t="s">
        <v>385</v>
      </c>
      <c r="E11" s="763">
        <v>4</v>
      </c>
      <c r="F11" s="764">
        <v>0.8</v>
      </c>
      <c r="G11" s="765"/>
      <c r="H11" s="768"/>
      <c r="I11">
        <v>4</v>
      </c>
      <c r="J11" s="719"/>
      <c r="K11" s="719"/>
      <c r="L11" s="772"/>
      <c r="M11" s="772"/>
    </row>
    <row r="12" spans="1:13" s="715" customFormat="1">
      <c r="A12" s="718" t="s">
        <v>375</v>
      </c>
      <c r="B12" s="718" t="s">
        <v>322</v>
      </c>
      <c r="C12" s="779" t="s">
        <v>1007</v>
      </c>
      <c r="D12" s="717" t="s">
        <v>376</v>
      </c>
      <c r="E12" s="763">
        <v>5</v>
      </c>
      <c r="F12" s="764">
        <v>1</v>
      </c>
      <c r="G12" s="765">
        <v>-1</v>
      </c>
      <c r="H12" s="771"/>
      <c r="I12"/>
      <c r="J12" s="769"/>
      <c r="K12" s="769">
        <v>1</v>
      </c>
      <c r="L12" s="770">
        <v>3</v>
      </c>
      <c r="M12" s="770">
        <v>1</v>
      </c>
    </row>
    <row r="13" spans="1:13" s="715" customFormat="1">
      <c r="A13" s="718" t="s">
        <v>317</v>
      </c>
      <c r="B13" s="718" t="s">
        <v>328</v>
      </c>
      <c r="C13" s="722" t="s">
        <v>1018</v>
      </c>
      <c r="D13" s="717" t="s">
        <v>329</v>
      </c>
      <c r="E13" s="763">
        <v>5</v>
      </c>
      <c r="F13" s="764">
        <v>1</v>
      </c>
      <c r="G13" s="765">
        <v>-0.5</v>
      </c>
      <c r="H13" s="771"/>
      <c r="I13">
        <v>1</v>
      </c>
      <c r="J13" s="769"/>
      <c r="K13" s="769">
        <v>2</v>
      </c>
      <c r="L13" s="770"/>
      <c r="M13" s="770">
        <v>2</v>
      </c>
    </row>
    <row r="14" spans="1:13" s="715" customFormat="1">
      <c r="A14" s="715" t="s">
        <v>317</v>
      </c>
      <c r="B14" s="718" t="s">
        <v>328</v>
      </c>
      <c r="C14" s="779" t="s">
        <v>599</v>
      </c>
      <c r="D14" s="717" t="s">
        <v>330</v>
      </c>
      <c r="E14" s="763">
        <v>6</v>
      </c>
      <c r="F14" s="764">
        <v>1.2</v>
      </c>
      <c r="G14" s="765">
        <v>-1</v>
      </c>
      <c r="H14" s="771"/>
      <c r="I14" s="774">
        <v>0</v>
      </c>
      <c r="J14" s="769">
        <v>1</v>
      </c>
      <c r="K14" s="769">
        <v>1</v>
      </c>
      <c r="L14" s="770">
        <v>1</v>
      </c>
      <c r="M14" s="770">
        <v>3</v>
      </c>
    </row>
    <row r="15" spans="1:13" s="715" customFormat="1">
      <c r="A15" s="715" t="s">
        <v>317</v>
      </c>
      <c r="B15" s="718" t="s">
        <v>328</v>
      </c>
      <c r="C15" s="722" t="s">
        <v>605</v>
      </c>
      <c r="D15" s="717" t="s">
        <v>336</v>
      </c>
      <c r="E15" s="763">
        <v>7</v>
      </c>
      <c r="F15" s="764">
        <v>1.4</v>
      </c>
      <c r="G15" s="765">
        <v>0</v>
      </c>
      <c r="H15" s="771"/>
      <c r="I15" s="63">
        <v>1</v>
      </c>
      <c r="J15" s="769">
        <v>3</v>
      </c>
      <c r="K15" s="769">
        <v>1</v>
      </c>
      <c r="L15" s="770">
        <v>1</v>
      </c>
      <c r="M15" s="770">
        <v>1</v>
      </c>
    </row>
    <row r="16" spans="1:13" s="715" customFormat="1">
      <c r="A16" s="715" t="s">
        <v>317</v>
      </c>
      <c r="B16" s="718" t="s">
        <v>328</v>
      </c>
      <c r="C16" s="722" t="s">
        <v>887</v>
      </c>
      <c r="D16" s="717" t="s">
        <v>332</v>
      </c>
      <c r="E16" s="763">
        <v>8</v>
      </c>
      <c r="F16" s="764">
        <v>1.6</v>
      </c>
      <c r="G16" s="765">
        <v>-1</v>
      </c>
      <c r="H16" s="771"/>
      <c r="I16" s="774">
        <v>0</v>
      </c>
      <c r="J16" s="769">
        <v>1</v>
      </c>
      <c r="K16" s="769">
        <v>2</v>
      </c>
      <c r="L16" s="770">
        <v>3</v>
      </c>
      <c r="M16" s="770">
        <v>2</v>
      </c>
    </row>
    <row r="17" spans="1:13" s="715" customFormat="1" ht="18" customHeight="1">
      <c r="A17" s="718" t="s">
        <v>375</v>
      </c>
      <c r="B17" s="718" t="s">
        <v>322</v>
      </c>
      <c r="C17" s="722" t="s">
        <v>743</v>
      </c>
      <c r="D17" s="317" t="s">
        <v>377</v>
      </c>
      <c r="E17" s="763">
        <v>10</v>
      </c>
      <c r="F17" s="764">
        <v>2</v>
      </c>
      <c r="G17" s="765"/>
      <c r="H17" s="771"/>
      <c r="I17" s="61">
        <v>10</v>
      </c>
    </row>
    <row r="18" spans="1:13" s="715" customFormat="1">
      <c r="A18" s="715" t="s">
        <v>375</v>
      </c>
      <c r="B18" s="718" t="s">
        <v>322</v>
      </c>
      <c r="C18" s="722" t="s">
        <v>502</v>
      </c>
      <c r="D18" s="717" t="s">
        <v>382</v>
      </c>
      <c r="E18" s="763">
        <v>12</v>
      </c>
      <c r="F18" s="764">
        <v>2.4</v>
      </c>
      <c r="G18" s="775">
        <v>3</v>
      </c>
      <c r="H18" s="768"/>
      <c r="I18">
        <v>4</v>
      </c>
      <c r="J18" s="719">
        <v>3</v>
      </c>
      <c r="K18" s="719">
        <v>3</v>
      </c>
      <c r="L18" s="770">
        <v>1</v>
      </c>
      <c r="M18" s="770">
        <v>1</v>
      </c>
    </row>
    <row r="19" spans="1:13" s="715" customFormat="1">
      <c r="A19" s="718" t="s">
        <v>347</v>
      </c>
      <c r="B19" s="718" t="s">
        <v>328</v>
      </c>
      <c r="C19" s="722" t="s">
        <v>897</v>
      </c>
      <c r="D19" s="717" t="s">
        <v>348</v>
      </c>
      <c r="E19" s="763">
        <v>14</v>
      </c>
      <c r="F19" s="764">
        <v>2.8</v>
      </c>
      <c r="G19" s="765"/>
      <c r="H19" s="768"/>
      <c r="I19">
        <v>6</v>
      </c>
      <c r="J19" s="719">
        <v>5</v>
      </c>
      <c r="K19" s="719">
        <v>3</v>
      </c>
      <c r="L19" s="772"/>
      <c r="M19" s="772"/>
    </row>
    <row r="20" spans="1:13" s="715" customFormat="1" ht="15" customHeight="1">
      <c r="A20" s="718" t="s">
        <v>349</v>
      </c>
      <c r="B20" s="715" t="s">
        <v>350</v>
      </c>
      <c r="C20" s="722" t="s">
        <v>680</v>
      </c>
      <c r="D20" s="717" t="s">
        <v>358</v>
      </c>
      <c r="E20" s="763">
        <v>14</v>
      </c>
      <c r="F20" s="764">
        <v>2.8</v>
      </c>
      <c r="G20" s="765">
        <v>-0.4</v>
      </c>
      <c r="H20" s="771"/>
      <c r="I20" s="63">
        <v>3</v>
      </c>
      <c r="J20" s="769">
        <v>3</v>
      </c>
      <c r="K20" s="769">
        <v>2</v>
      </c>
      <c r="L20" s="770">
        <v>1</v>
      </c>
      <c r="M20" s="770">
        <v>5</v>
      </c>
    </row>
    <row r="21" spans="1:13" s="715" customFormat="1" ht="15" customHeight="1">
      <c r="A21" s="715" t="s">
        <v>349</v>
      </c>
      <c r="B21" s="715" t="s">
        <v>359</v>
      </c>
      <c r="C21" s="722" t="s">
        <v>927</v>
      </c>
      <c r="D21" s="317" t="s">
        <v>361</v>
      </c>
      <c r="E21" s="763">
        <v>16</v>
      </c>
      <c r="F21" s="764">
        <v>3.2</v>
      </c>
      <c r="G21" s="765"/>
      <c r="H21" s="771"/>
      <c r="I21" s="63">
        <v>16</v>
      </c>
    </row>
    <row r="22" spans="1:13" s="715" customFormat="1" ht="15" customHeight="1">
      <c r="C22" s="722"/>
      <c r="D22" s="317"/>
      <c r="E22" s="763"/>
      <c r="F22" s="764"/>
      <c r="G22" s="765"/>
      <c r="H22" s="771"/>
      <c r="I22" s="63"/>
    </row>
    <row r="23" spans="1:13" s="345" customFormat="1" ht="30">
      <c r="A23" s="347" t="s">
        <v>308</v>
      </c>
      <c r="B23" s="348" t="s">
        <v>309</v>
      </c>
      <c r="C23" s="778"/>
      <c r="D23" s="348" t="s">
        <v>310</v>
      </c>
      <c r="E23" s="348" t="s">
        <v>313</v>
      </c>
      <c r="F23" s="348" t="s">
        <v>314</v>
      </c>
      <c r="G23" s="349" t="s">
        <v>315</v>
      </c>
      <c r="H23" s="346"/>
      <c r="I23" s="347">
        <v>2018</v>
      </c>
      <c r="J23" s="348">
        <v>2017</v>
      </c>
      <c r="K23" s="348">
        <v>2016</v>
      </c>
      <c r="L23" s="348" t="s">
        <v>312</v>
      </c>
      <c r="M23" s="349" t="s">
        <v>311</v>
      </c>
    </row>
    <row r="24" spans="1:13" s="745" customFormat="1">
      <c r="A24" s="744" t="s">
        <v>375</v>
      </c>
      <c r="B24" s="744" t="s">
        <v>322</v>
      </c>
      <c r="C24" s="780" t="s">
        <v>1360</v>
      </c>
      <c r="D24" s="746" t="s">
        <v>450</v>
      </c>
      <c r="E24" s="747">
        <v>1</v>
      </c>
      <c r="F24" s="748">
        <v>0.2</v>
      </c>
      <c r="G24" s="749">
        <v>-1</v>
      </c>
      <c r="H24" s="750"/>
      <c r="I24" s="751"/>
      <c r="J24" s="752"/>
      <c r="K24" s="752"/>
      <c r="L24" s="752"/>
      <c r="M24" s="752">
        <v>1</v>
      </c>
    </row>
    <row r="25" spans="1:13" s="745" customFormat="1">
      <c r="A25" s="744" t="s">
        <v>375</v>
      </c>
      <c r="B25" s="745" t="s">
        <v>392</v>
      </c>
      <c r="C25" s="710" t="s">
        <v>789</v>
      </c>
      <c r="D25" s="746" t="s">
        <v>452</v>
      </c>
      <c r="E25" s="747">
        <v>2</v>
      </c>
      <c r="F25" s="748">
        <v>0.4</v>
      </c>
      <c r="G25" s="749"/>
      <c r="H25" s="750"/>
      <c r="I25" s="751">
        <v>2</v>
      </c>
      <c r="J25" s="752"/>
      <c r="K25" s="752"/>
      <c r="L25" s="752"/>
      <c r="M25" s="752"/>
    </row>
    <row r="26" spans="1:13" s="745" customFormat="1">
      <c r="A26" s="744" t="s">
        <v>349</v>
      </c>
      <c r="B26" s="745" t="s">
        <v>350</v>
      </c>
      <c r="C26" s="780" t="s">
        <v>1277</v>
      </c>
      <c r="D26" s="746" t="s">
        <v>429</v>
      </c>
      <c r="E26" s="747">
        <v>2</v>
      </c>
      <c r="F26" s="748">
        <v>0.4</v>
      </c>
      <c r="G26" s="776"/>
      <c r="H26" s="750"/>
      <c r="I26" s="751"/>
      <c r="J26" s="752">
        <v>1</v>
      </c>
      <c r="K26" s="752">
        <v>1</v>
      </c>
      <c r="L26" s="752"/>
      <c r="M26" s="752"/>
    </row>
    <row r="27" spans="1:13" s="745" customFormat="1">
      <c r="A27" s="744" t="s">
        <v>317</v>
      </c>
      <c r="B27" s="744" t="s">
        <v>328</v>
      </c>
      <c r="C27" s="710" t="s">
        <v>1121</v>
      </c>
      <c r="D27" s="782" t="s">
        <v>1510</v>
      </c>
      <c r="E27" s="747">
        <v>3</v>
      </c>
      <c r="F27" s="748">
        <v>0.6</v>
      </c>
      <c r="G27" s="776"/>
      <c r="H27" s="750"/>
      <c r="I27" s="751">
        <v>1</v>
      </c>
      <c r="J27" s="752">
        <v>1</v>
      </c>
      <c r="K27" s="752">
        <v>1</v>
      </c>
      <c r="L27" s="752"/>
      <c r="M27" s="752"/>
    </row>
    <row r="28" spans="1:13" s="781" customFormat="1">
      <c r="A28" s="745" t="s">
        <v>365</v>
      </c>
      <c r="B28" s="745" t="s">
        <v>366</v>
      </c>
      <c r="C28" s="780" t="s">
        <v>585</v>
      </c>
      <c r="D28" s="746" t="s">
        <v>443</v>
      </c>
      <c r="E28" s="747">
        <v>3</v>
      </c>
      <c r="F28" s="748">
        <v>0.6</v>
      </c>
      <c r="G28" s="776"/>
      <c r="H28" s="750"/>
      <c r="I28" s="751"/>
      <c r="J28" s="752"/>
      <c r="K28" s="752">
        <v>3</v>
      </c>
      <c r="L28" s="752"/>
      <c r="M28" s="752"/>
    </row>
    <row r="29" spans="1:13" s="745" customFormat="1">
      <c r="A29" s="744" t="s">
        <v>365</v>
      </c>
      <c r="B29" s="745" t="s">
        <v>366</v>
      </c>
      <c r="C29" s="780" t="s">
        <v>1138</v>
      </c>
      <c r="D29" s="782" t="s">
        <v>1507</v>
      </c>
      <c r="E29" s="747">
        <v>4</v>
      </c>
      <c r="F29" s="748">
        <v>0.8</v>
      </c>
      <c r="G29" s="749">
        <v>-1</v>
      </c>
      <c r="H29" s="750"/>
      <c r="I29" s="751"/>
      <c r="J29" s="752"/>
      <c r="K29" s="752"/>
      <c r="L29" s="752">
        <v>3</v>
      </c>
      <c r="M29" s="752">
        <v>1</v>
      </c>
    </row>
    <row r="30" spans="1:13" s="745" customFormat="1">
      <c r="A30" s="745" t="s">
        <v>349</v>
      </c>
      <c r="B30" s="745" t="s">
        <v>350</v>
      </c>
      <c r="C30" s="710" t="s">
        <v>1002</v>
      </c>
      <c r="D30" s="782" t="s">
        <v>1508</v>
      </c>
      <c r="E30" s="747">
        <v>4</v>
      </c>
      <c r="F30" s="748">
        <v>0.8</v>
      </c>
      <c r="G30" s="749"/>
      <c r="H30" s="756"/>
      <c r="I30" s="751">
        <v>1</v>
      </c>
      <c r="J30" s="754">
        <v>1</v>
      </c>
      <c r="K30" s="754">
        <v>1</v>
      </c>
      <c r="L30" s="752">
        <v>1</v>
      </c>
      <c r="M30" s="752"/>
    </row>
    <row r="31" spans="1:13" s="745" customFormat="1">
      <c r="A31" s="744" t="s">
        <v>375</v>
      </c>
      <c r="B31" s="744" t="s">
        <v>322</v>
      </c>
      <c r="C31" s="710" t="s">
        <v>1500</v>
      </c>
      <c r="D31" s="746" t="s">
        <v>447</v>
      </c>
      <c r="E31" s="747">
        <v>4</v>
      </c>
      <c r="F31" s="748">
        <v>0.8</v>
      </c>
      <c r="G31" s="749"/>
      <c r="H31" s="750"/>
      <c r="I31" s="751">
        <v>3</v>
      </c>
      <c r="J31" s="752"/>
      <c r="K31" s="752"/>
      <c r="L31" s="752">
        <v>1</v>
      </c>
      <c r="M31" s="752"/>
    </row>
    <row r="32" spans="1:13" s="745" customFormat="1">
      <c r="A32" s="744" t="s">
        <v>317</v>
      </c>
      <c r="B32" s="744" t="s">
        <v>328</v>
      </c>
      <c r="C32" s="710" t="s">
        <v>895</v>
      </c>
      <c r="D32" s="746" t="s">
        <v>426</v>
      </c>
      <c r="E32" s="747">
        <v>4</v>
      </c>
      <c r="F32" s="748">
        <v>0.8</v>
      </c>
      <c r="G32" s="776"/>
      <c r="H32" s="750"/>
      <c r="I32" s="751">
        <v>1</v>
      </c>
      <c r="J32" s="752">
        <v>2</v>
      </c>
      <c r="K32" s="752">
        <v>1</v>
      </c>
      <c r="L32" s="752"/>
      <c r="M32" s="752"/>
    </row>
    <row r="33" spans="1:13" s="745" customFormat="1">
      <c r="A33" s="744" t="s">
        <v>317</v>
      </c>
      <c r="B33" s="744" t="s">
        <v>412</v>
      </c>
      <c r="C33" s="710" t="s">
        <v>923</v>
      </c>
      <c r="D33" s="757" t="s">
        <v>413</v>
      </c>
      <c r="E33" s="747">
        <v>5</v>
      </c>
      <c r="F33" s="748">
        <v>1</v>
      </c>
      <c r="G33" s="749">
        <v>-0.66666666666666663</v>
      </c>
      <c r="H33" s="750"/>
      <c r="I33" s="751">
        <v>1</v>
      </c>
      <c r="J33" s="752"/>
      <c r="K33" s="752"/>
      <c r="L33" s="752">
        <v>1</v>
      </c>
      <c r="M33" s="752">
        <v>3</v>
      </c>
    </row>
    <row r="34" spans="1:13" s="745" customFormat="1">
      <c r="A34" s="744" t="s">
        <v>375</v>
      </c>
      <c r="B34" s="744" t="s">
        <v>322</v>
      </c>
      <c r="C34" s="780" t="s">
        <v>510</v>
      </c>
      <c r="D34" s="746" t="s">
        <v>445</v>
      </c>
      <c r="E34" s="747">
        <v>6</v>
      </c>
      <c r="F34" s="748">
        <v>1.2</v>
      </c>
      <c r="G34" s="749">
        <v>-1</v>
      </c>
      <c r="H34" s="750"/>
      <c r="I34" s="751"/>
      <c r="J34" s="752">
        <v>1</v>
      </c>
      <c r="K34" s="752"/>
      <c r="L34" s="752">
        <v>3</v>
      </c>
      <c r="M34" s="752">
        <v>2</v>
      </c>
    </row>
    <row r="35" spans="1:13" s="745" customFormat="1">
      <c r="A35" s="744" t="s">
        <v>349</v>
      </c>
      <c r="B35" s="745" t="s">
        <v>350</v>
      </c>
      <c r="C35" s="710" t="s">
        <v>707</v>
      </c>
      <c r="D35" s="746" t="s">
        <v>431</v>
      </c>
      <c r="E35" s="747">
        <v>6</v>
      </c>
      <c r="F35" s="748">
        <v>1.2</v>
      </c>
      <c r="G35" s="776"/>
      <c r="H35" s="750"/>
      <c r="I35" s="751">
        <v>1</v>
      </c>
      <c r="J35" s="752">
        <v>1</v>
      </c>
      <c r="K35" s="752">
        <v>4</v>
      </c>
      <c r="L35" s="752"/>
      <c r="M35" s="752"/>
    </row>
    <row r="36" spans="1:13" s="745" customFormat="1">
      <c r="A36" s="744" t="s">
        <v>375</v>
      </c>
      <c r="B36" s="745" t="s">
        <v>392</v>
      </c>
      <c r="C36" s="710" t="s">
        <v>787</v>
      </c>
      <c r="D36" s="746" t="s">
        <v>453</v>
      </c>
      <c r="E36" s="747">
        <v>6</v>
      </c>
      <c r="F36" s="748">
        <v>1.2</v>
      </c>
      <c r="G36" s="749">
        <v>1</v>
      </c>
      <c r="H36" s="750"/>
      <c r="I36" s="751">
        <v>2</v>
      </c>
      <c r="J36" s="752">
        <v>1</v>
      </c>
      <c r="K36" s="752">
        <v>2</v>
      </c>
      <c r="L36" s="752"/>
      <c r="M36" s="752">
        <v>1</v>
      </c>
    </row>
    <row r="37" spans="1:13" s="745" customFormat="1">
      <c r="A37" s="744" t="s">
        <v>375</v>
      </c>
      <c r="B37" s="744" t="s">
        <v>322</v>
      </c>
      <c r="C37" s="710" t="s">
        <v>1146</v>
      </c>
      <c r="D37" s="782" t="s">
        <v>1509</v>
      </c>
      <c r="E37" s="747">
        <v>8</v>
      </c>
      <c r="F37" s="748">
        <v>1.6</v>
      </c>
      <c r="G37" s="749">
        <v>2</v>
      </c>
      <c r="H37" s="750"/>
      <c r="I37" s="751">
        <v>3</v>
      </c>
      <c r="J37" s="752">
        <v>1</v>
      </c>
      <c r="K37" s="752"/>
      <c r="L37" s="752">
        <v>3</v>
      </c>
      <c r="M37" s="752">
        <v>1</v>
      </c>
    </row>
    <row r="38" spans="1:13" s="745" customFormat="1">
      <c r="A38" s="744" t="s">
        <v>365</v>
      </c>
      <c r="B38" s="745" t="s">
        <v>366</v>
      </c>
      <c r="C38" s="710" t="s">
        <v>1056</v>
      </c>
      <c r="D38" s="746" t="s">
        <v>436</v>
      </c>
      <c r="E38" s="747">
        <v>9</v>
      </c>
      <c r="F38" s="748">
        <v>1.8</v>
      </c>
      <c r="G38" s="776"/>
      <c r="H38" s="756"/>
      <c r="I38" s="751">
        <v>2</v>
      </c>
      <c r="J38" s="754">
        <v>1</v>
      </c>
      <c r="K38" s="754">
        <v>6</v>
      </c>
      <c r="L38" s="752"/>
      <c r="M38" s="752"/>
    </row>
    <row r="41" spans="1:13">
      <c r="A41" s="694" t="s">
        <v>1476</v>
      </c>
    </row>
  </sheetData>
  <sheetProtection password="FD2C" sheet="1" objects="1" scenarios="1" sort="0" autoFilter="0"/>
  <mergeCells count="1">
    <mergeCell ref="A1:M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4"/>
  <sheetViews>
    <sheetView zoomScale="130" zoomScaleNormal="130" zoomScalePageLayoutView="130" workbookViewId="0">
      <pane ySplit="3" topLeftCell="A16" activePane="bottomLeft" state="frozen"/>
      <selection pane="bottomLeft" activeCell="A4" sqref="A4:XFD4"/>
    </sheetView>
  </sheetViews>
  <sheetFormatPr baseColWidth="10" defaultColWidth="8.83203125" defaultRowHeight="14" x14ac:dyDescent="0"/>
  <cols>
    <col min="1" max="1" width="8.83203125" style="462"/>
    <col min="2" max="2" width="13.33203125" style="462" customWidth="1"/>
    <col min="3" max="3" width="21.1640625" style="462" customWidth="1"/>
    <col min="4" max="4" width="12.33203125" style="462" customWidth="1"/>
    <col min="5" max="5" width="10.83203125" style="462" customWidth="1"/>
    <col min="6" max="6" width="10.1640625" style="462" customWidth="1"/>
    <col min="7" max="7" width="9.5" style="462" bestFit="1" customWidth="1"/>
    <col min="8" max="8" width="11.83203125" style="462" customWidth="1"/>
    <col min="9" max="9" width="13" style="462" customWidth="1"/>
    <col min="10" max="10" width="11.6640625" style="462" customWidth="1"/>
    <col min="11" max="11" width="3" style="462" customWidth="1"/>
    <col min="12" max="13" width="8.83203125" style="462"/>
    <col min="14" max="14" width="22.5" style="462" customWidth="1"/>
    <col min="15" max="15" width="11.83203125" style="462" customWidth="1"/>
    <col min="16" max="16" width="10.33203125" style="462" bestFit="1" customWidth="1"/>
    <col min="17" max="18" width="9.5" style="462" bestFit="1" customWidth="1"/>
    <col min="19" max="19" width="10.33203125" style="462" bestFit="1" customWidth="1"/>
    <col min="20" max="20" width="10" style="462" bestFit="1" customWidth="1"/>
    <col min="21" max="21" width="10.5" style="462" bestFit="1" customWidth="1"/>
    <col min="22" max="16384" width="8.83203125" style="462"/>
  </cols>
  <sheetData>
    <row r="1" spans="1:54" ht="43.5" customHeight="1">
      <c r="A1" s="889" t="s">
        <v>1469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89"/>
      <c r="U1" s="889"/>
    </row>
    <row r="2" spans="1:54" s="464" customFormat="1" ht="30" customHeight="1" thickBot="1">
      <c r="A2" s="890" t="s">
        <v>1400</v>
      </c>
      <c r="B2" s="890"/>
      <c r="C2" s="890"/>
      <c r="D2" s="890"/>
      <c r="E2" s="890"/>
      <c r="F2" s="890"/>
      <c r="G2" s="890"/>
      <c r="H2" s="890"/>
      <c r="I2" s="890"/>
      <c r="J2" s="890"/>
      <c r="K2" s="463"/>
      <c r="L2" s="891" t="s">
        <v>1401</v>
      </c>
      <c r="M2" s="891"/>
      <c r="N2" s="891"/>
      <c r="O2" s="891"/>
      <c r="P2" s="891"/>
      <c r="Q2" s="891"/>
      <c r="R2" s="891"/>
      <c r="S2" s="891"/>
      <c r="T2" s="891"/>
      <c r="U2" s="891"/>
    </row>
    <row r="3" spans="1:54" s="464" customFormat="1" ht="63.75" customHeight="1" thickBot="1">
      <c r="A3" s="525" t="s">
        <v>308</v>
      </c>
      <c r="B3" s="526" t="s">
        <v>494</v>
      </c>
      <c r="C3" s="527" t="s">
        <v>93</v>
      </c>
      <c r="D3" s="528" t="s">
        <v>1462</v>
      </c>
      <c r="E3" s="528" t="s">
        <v>1402</v>
      </c>
      <c r="F3" s="528" t="s">
        <v>1403</v>
      </c>
      <c r="G3" s="528" t="s">
        <v>260</v>
      </c>
      <c r="H3" s="528" t="s">
        <v>1404</v>
      </c>
      <c r="I3" s="529" t="s">
        <v>1405</v>
      </c>
      <c r="J3" s="530" t="s">
        <v>1406</v>
      </c>
      <c r="K3" s="465"/>
      <c r="L3" s="466" t="s">
        <v>308</v>
      </c>
      <c r="M3" s="467" t="s">
        <v>494</v>
      </c>
      <c r="N3" s="468" t="s">
        <v>93</v>
      </c>
      <c r="O3" s="469" t="s">
        <v>1462</v>
      </c>
      <c r="P3" s="469" t="s">
        <v>1402</v>
      </c>
      <c r="Q3" s="469" t="s">
        <v>1403</v>
      </c>
      <c r="R3" s="469" t="s">
        <v>260</v>
      </c>
      <c r="S3" s="469" t="s">
        <v>1404</v>
      </c>
      <c r="T3" s="470" t="s">
        <v>1465</v>
      </c>
      <c r="U3" s="471" t="s">
        <v>1466</v>
      </c>
    </row>
    <row r="4" spans="1:54">
      <c r="A4" s="472" t="s">
        <v>317</v>
      </c>
      <c r="B4" s="472" t="s">
        <v>318</v>
      </c>
      <c r="C4" s="472" t="s">
        <v>1407</v>
      </c>
      <c r="D4" s="473">
        <v>366687.95000000007</v>
      </c>
      <c r="E4" s="474">
        <v>3645</v>
      </c>
      <c r="F4" s="473">
        <v>100.60026063100139</v>
      </c>
      <c r="G4" s="474">
        <v>74</v>
      </c>
      <c r="H4" s="473">
        <v>4955.2425675675686</v>
      </c>
      <c r="I4" s="475">
        <f>E4/30</f>
        <v>121.5</v>
      </c>
      <c r="J4" s="476">
        <f t="shared" ref="J4:J9" si="0">D4/I4</f>
        <v>3018.0078189300416</v>
      </c>
      <c r="K4" s="477"/>
      <c r="L4" s="472" t="s">
        <v>317</v>
      </c>
      <c r="M4" s="472" t="s">
        <v>318</v>
      </c>
      <c r="N4" s="472" t="s">
        <v>1407</v>
      </c>
      <c r="O4" s="473">
        <v>330988.03000000003</v>
      </c>
      <c r="P4" s="474">
        <v>3417</v>
      </c>
      <c r="Q4" s="473">
        <v>96.865095112671938</v>
      </c>
      <c r="R4" s="474">
        <v>67</v>
      </c>
      <c r="S4" s="473">
        <v>4940.1198507462686</v>
      </c>
      <c r="T4" s="475">
        <f>P4/30</f>
        <v>113.9</v>
      </c>
      <c r="U4" s="476">
        <f t="shared" ref="U4:U9" si="1">O4/T4</f>
        <v>2905.9528533801581</v>
      </c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</row>
    <row r="5" spans="1:54">
      <c r="A5" s="478" t="s">
        <v>317</v>
      </c>
      <c r="B5" s="478" t="s">
        <v>318</v>
      </c>
      <c r="C5" s="478" t="s">
        <v>844</v>
      </c>
      <c r="D5" s="479">
        <v>544450.70000000007</v>
      </c>
      <c r="E5" s="480">
        <v>3948</v>
      </c>
      <c r="F5" s="479">
        <v>137.90544579533943</v>
      </c>
      <c r="G5" s="480">
        <v>65</v>
      </c>
      <c r="H5" s="479">
        <v>8376.1646153846159</v>
      </c>
      <c r="I5" s="475">
        <f>E5/30</f>
        <v>131.6</v>
      </c>
      <c r="J5" s="476">
        <f t="shared" si="0"/>
        <v>4137.1633738601831</v>
      </c>
      <c r="K5" s="477"/>
      <c r="L5" s="478" t="s">
        <v>317</v>
      </c>
      <c r="M5" s="478" t="s">
        <v>318</v>
      </c>
      <c r="N5" s="478" t="s">
        <v>844</v>
      </c>
      <c r="O5" s="479">
        <v>583641.67000000004</v>
      </c>
      <c r="P5" s="480">
        <v>4074</v>
      </c>
      <c r="Q5" s="479">
        <v>143.2601055473736</v>
      </c>
      <c r="R5" s="480">
        <v>67</v>
      </c>
      <c r="S5" s="479">
        <v>8711.0697014925372</v>
      </c>
      <c r="T5" s="475">
        <f>P5/30</f>
        <v>135.80000000000001</v>
      </c>
      <c r="U5" s="476">
        <f t="shared" si="1"/>
        <v>4297.8031664212076</v>
      </c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7"/>
      <c r="AV5" s="477"/>
      <c r="AW5" s="477"/>
      <c r="AX5" s="477"/>
      <c r="AY5" s="477"/>
      <c r="AZ5" s="477"/>
      <c r="BA5" s="477"/>
      <c r="BB5" s="477"/>
    </row>
    <row r="6" spans="1:54">
      <c r="A6" s="478" t="s">
        <v>317</v>
      </c>
      <c r="B6" s="478" t="s">
        <v>318</v>
      </c>
      <c r="C6" s="478" t="s">
        <v>1408</v>
      </c>
      <c r="D6" s="479">
        <v>1102550.1199999999</v>
      </c>
      <c r="E6" s="480">
        <v>4694</v>
      </c>
      <c r="F6" s="479">
        <v>234.88498508734551</v>
      </c>
      <c r="G6" s="480">
        <v>168</v>
      </c>
      <c r="H6" s="479">
        <v>6562.7983333333323</v>
      </c>
      <c r="I6" s="475">
        <f>E6/30</f>
        <v>156.46666666666667</v>
      </c>
      <c r="J6" s="476">
        <f t="shared" si="0"/>
        <v>7046.5495526203658</v>
      </c>
      <c r="K6" s="477"/>
      <c r="L6" s="478" t="s">
        <v>317</v>
      </c>
      <c r="M6" s="478" t="s">
        <v>318</v>
      </c>
      <c r="N6" s="478" t="s">
        <v>1408</v>
      </c>
      <c r="O6" s="479">
        <v>925468.83000000007</v>
      </c>
      <c r="P6" s="480">
        <v>4511</v>
      </c>
      <c r="Q6" s="479">
        <v>205.15824207492798</v>
      </c>
      <c r="R6" s="480">
        <v>151</v>
      </c>
      <c r="S6" s="479">
        <v>6128.9326490066233</v>
      </c>
      <c r="T6" s="475">
        <f>P6/30</f>
        <v>150.36666666666667</v>
      </c>
      <c r="U6" s="476">
        <f t="shared" si="1"/>
        <v>6154.747262247839</v>
      </c>
      <c r="V6" s="477"/>
      <c r="W6" s="477"/>
      <c r="X6" s="477"/>
      <c r="Y6" s="477"/>
      <c r="Z6" s="477"/>
      <c r="AA6" s="477"/>
      <c r="AB6" s="477"/>
      <c r="AC6" s="477"/>
      <c r="AD6" s="477"/>
      <c r="AE6" s="477"/>
      <c r="AF6" s="477"/>
      <c r="AG6" s="477"/>
      <c r="AH6" s="477"/>
      <c r="AI6" s="477"/>
      <c r="AJ6" s="477"/>
      <c r="AK6" s="477"/>
      <c r="AL6" s="477"/>
      <c r="AM6" s="477"/>
      <c r="AN6" s="477"/>
      <c r="AO6" s="477"/>
      <c r="AP6" s="477"/>
      <c r="AQ6" s="477"/>
      <c r="AR6" s="477"/>
      <c r="AS6" s="477"/>
      <c r="AT6" s="477"/>
      <c r="AU6" s="477"/>
      <c r="AV6" s="477"/>
      <c r="AW6" s="477"/>
      <c r="AX6" s="477"/>
      <c r="AY6" s="477"/>
      <c r="AZ6" s="477"/>
      <c r="BA6" s="477"/>
      <c r="BB6" s="477"/>
    </row>
    <row r="7" spans="1:54">
      <c r="A7" s="478" t="s">
        <v>317</v>
      </c>
      <c r="B7" s="478" t="s">
        <v>318</v>
      </c>
      <c r="C7" s="478" t="s">
        <v>1409</v>
      </c>
      <c r="D7" s="479">
        <v>2450125.5399999996</v>
      </c>
      <c r="E7" s="480">
        <v>21321</v>
      </c>
      <c r="F7" s="479">
        <v>114.91607054078136</v>
      </c>
      <c r="G7" s="480">
        <v>326</v>
      </c>
      <c r="H7" s="479">
        <v>7515.722515337422</v>
      </c>
      <c r="I7" s="475">
        <f>E7/30</f>
        <v>710.7</v>
      </c>
      <c r="J7" s="476">
        <f t="shared" si="0"/>
        <v>3447.4821162234407</v>
      </c>
      <c r="K7" s="477"/>
      <c r="L7" s="478" t="s">
        <v>317</v>
      </c>
      <c r="M7" s="478" t="s">
        <v>318</v>
      </c>
      <c r="N7" s="478" t="s">
        <v>1409</v>
      </c>
      <c r="O7" s="479">
        <v>2483184.5199999996</v>
      </c>
      <c r="P7" s="480">
        <v>20967</v>
      </c>
      <c r="Q7" s="479">
        <v>118.43299089044687</v>
      </c>
      <c r="R7" s="480">
        <v>315</v>
      </c>
      <c r="S7" s="479">
        <v>7883.1254603174593</v>
      </c>
      <c r="T7" s="475">
        <f>P7/30</f>
        <v>698.9</v>
      </c>
      <c r="U7" s="476">
        <f t="shared" si="1"/>
        <v>3552.9897267134061</v>
      </c>
      <c r="V7" s="477"/>
      <c r="W7" s="477"/>
      <c r="X7" s="477"/>
      <c r="Y7" s="477"/>
      <c r="Z7" s="477"/>
      <c r="AA7" s="477"/>
      <c r="AB7" s="477"/>
      <c r="AC7" s="477"/>
      <c r="AD7" s="477"/>
      <c r="AE7" s="477"/>
      <c r="AF7" s="477"/>
      <c r="AG7" s="477"/>
      <c r="AH7" s="477"/>
      <c r="AI7" s="477"/>
      <c r="AJ7" s="477"/>
      <c r="AK7" s="477"/>
      <c r="AL7" s="477"/>
      <c r="AM7" s="477"/>
      <c r="AN7" s="477"/>
      <c r="AO7" s="477"/>
      <c r="AP7" s="477"/>
      <c r="AQ7" s="477"/>
      <c r="AR7" s="477"/>
      <c r="AS7" s="477"/>
      <c r="AT7" s="477"/>
      <c r="AU7" s="477"/>
      <c r="AV7" s="477"/>
      <c r="AW7" s="477"/>
      <c r="AX7" s="477"/>
      <c r="AY7" s="477"/>
      <c r="AZ7" s="477"/>
      <c r="BA7" s="477"/>
      <c r="BB7" s="477"/>
    </row>
    <row r="8" spans="1:54">
      <c r="A8" s="478" t="s">
        <v>317</v>
      </c>
      <c r="B8" s="478" t="s">
        <v>318</v>
      </c>
      <c r="C8" s="478" t="s">
        <v>1410</v>
      </c>
      <c r="D8" s="479">
        <v>1416296.83</v>
      </c>
      <c r="E8" s="480">
        <v>12423</v>
      </c>
      <c r="F8" s="479">
        <v>114.00602350478951</v>
      </c>
      <c r="G8" s="480">
        <v>182</v>
      </c>
      <c r="H8" s="479">
        <v>7781.8507142857143</v>
      </c>
      <c r="I8" s="475">
        <f>E8/30</f>
        <v>414.1</v>
      </c>
      <c r="J8" s="476">
        <f t="shared" si="0"/>
        <v>3420.1807051436849</v>
      </c>
      <c r="K8" s="477"/>
      <c r="L8" s="478" t="s">
        <v>317</v>
      </c>
      <c r="M8" s="478" t="s">
        <v>318</v>
      </c>
      <c r="N8" s="478" t="s">
        <v>1410</v>
      </c>
      <c r="O8" s="479">
        <v>1352794.0599999998</v>
      </c>
      <c r="P8" s="480">
        <v>12792</v>
      </c>
      <c r="Q8" s="479">
        <v>105.75313164477797</v>
      </c>
      <c r="R8" s="480">
        <v>180</v>
      </c>
      <c r="S8" s="479">
        <v>7515.5225555555544</v>
      </c>
      <c r="T8" s="475">
        <f>P8/30</f>
        <v>426.4</v>
      </c>
      <c r="U8" s="476">
        <f t="shared" si="1"/>
        <v>3172.5939493433393</v>
      </c>
      <c r="V8" s="477"/>
      <c r="W8" s="477"/>
      <c r="X8" s="477"/>
      <c r="Y8" s="477"/>
      <c r="Z8" s="477"/>
      <c r="AA8" s="477"/>
      <c r="AB8" s="477"/>
      <c r="AC8" s="477"/>
      <c r="AD8" s="477"/>
      <c r="AE8" s="477"/>
      <c r="AF8" s="477"/>
      <c r="AG8" s="477"/>
      <c r="AH8" s="477"/>
      <c r="AI8" s="477"/>
      <c r="AJ8" s="477"/>
      <c r="AK8" s="477"/>
      <c r="AL8" s="477"/>
      <c r="AM8" s="477"/>
      <c r="AN8" s="477"/>
      <c r="AO8" s="477"/>
      <c r="AP8" s="477"/>
      <c r="AQ8" s="477"/>
      <c r="AR8" s="477"/>
      <c r="AS8" s="477"/>
      <c r="AT8" s="477"/>
      <c r="AU8" s="477"/>
      <c r="AV8" s="477"/>
      <c r="AW8" s="477"/>
      <c r="AX8" s="477"/>
      <c r="AY8" s="477"/>
      <c r="AZ8" s="477"/>
      <c r="BA8" s="477"/>
      <c r="BB8" s="477"/>
    </row>
    <row r="9" spans="1:54">
      <c r="A9" s="887" t="s">
        <v>1411</v>
      </c>
      <c r="B9" s="887"/>
      <c r="C9" s="887"/>
      <c r="D9" s="531">
        <f>SUM(D4:D8)</f>
        <v>5880111.1399999997</v>
      </c>
      <c r="E9" s="532">
        <f>SUM(E4:E8)</f>
        <v>46031</v>
      </c>
      <c r="F9" s="531">
        <f>D9/E9</f>
        <v>127.74241576328996</v>
      </c>
      <c r="G9" s="533">
        <f>SUM(G4:G8)</f>
        <v>815</v>
      </c>
      <c r="H9" s="531">
        <f>D9/G9</f>
        <v>7214.8602944785271</v>
      </c>
      <c r="I9" s="533">
        <f>SUM(I4:I8)</f>
        <v>1534.3666666666668</v>
      </c>
      <c r="J9" s="531">
        <f t="shared" si="0"/>
        <v>3832.2724728986982</v>
      </c>
      <c r="L9" s="888" t="s">
        <v>1411</v>
      </c>
      <c r="M9" s="888"/>
      <c r="N9" s="888"/>
      <c r="O9" s="481">
        <f>SUM(O4:O8)</f>
        <v>5676077.1099999994</v>
      </c>
      <c r="P9" s="482">
        <f>SUM(P4:P8)</f>
        <v>45761</v>
      </c>
      <c r="Q9" s="481">
        <f>O9/P9</f>
        <v>124.0374360263106</v>
      </c>
      <c r="R9" s="483">
        <f>SUM(R4:R8)</f>
        <v>780</v>
      </c>
      <c r="S9" s="481">
        <f>O9/R9</f>
        <v>7277.0219358974355</v>
      </c>
      <c r="T9" s="483">
        <f>SUM(T4:T8)</f>
        <v>1525.3666666666668</v>
      </c>
      <c r="U9" s="481">
        <f t="shared" si="1"/>
        <v>3721.1230807893176</v>
      </c>
    </row>
    <row r="10" spans="1:54">
      <c r="D10" s="484"/>
      <c r="E10" s="485"/>
      <c r="F10" s="484"/>
      <c r="G10" s="485"/>
      <c r="H10" s="484"/>
      <c r="I10" s="475"/>
      <c r="J10" s="476"/>
      <c r="O10" s="484"/>
      <c r="P10" s="485"/>
      <c r="Q10" s="484"/>
      <c r="R10" s="485"/>
      <c r="S10" s="484"/>
      <c r="T10" s="485"/>
      <c r="U10" s="484"/>
    </row>
    <row r="11" spans="1:54">
      <c r="D11" s="484"/>
      <c r="E11" s="485"/>
      <c r="F11" s="484"/>
      <c r="G11" s="485"/>
      <c r="H11" s="484"/>
      <c r="I11" s="475"/>
      <c r="J11" s="476"/>
      <c r="O11" s="484"/>
      <c r="P11" s="485"/>
      <c r="Q11" s="484"/>
      <c r="R11" s="485"/>
      <c r="S11" s="484"/>
      <c r="T11" s="485"/>
      <c r="U11" s="484"/>
    </row>
    <row r="12" spans="1:54" s="486" customFormat="1">
      <c r="A12" s="478" t="s">
        <v>375</v>
      </c>
      <c r="B12" s="478" t="s">
        <v>392</v>
      </c>
      <c r="C12" s="478" t="s">
        <v>1412</v>
      </c>
      <c r="D12" s="479">
        <v>27062.74</v>
      </c>
      <c r="E12" s="480">
        <v>300</v>
      </c>
      <c r="F12" s="479">
        <v>90.209133333333341</v>
      </c>
      <c r="G12" s="480">
        <v>5</v>
      </c>
      <c r="H12" s="479">
        <v>5412.5480000000007</v>
      </c>
      <c r="I12" s="475">
        <f t="shared" ref="I12:I18" si="2">E12/30</f>
        <v>10</v>
      </c>
      <c r="J12" s="476">
        <f t="shared" ref="J12:J18" si="3">D12/I12</f>
        <v>2706.2740000000003</v>
      </c>
      <c r="K12" s="477"/>
      <c r="L12" s="478" t="s">
        <v>375</v>
      </c>
      <c r="M12" s="478" t="s">
        <v>392</v>
      </c>
      <c r="N12" s="478" t="s">
        <v>1412</v>
      </c>
      <c r="O12" s="479">
        <v>34953</v>
      </c>
      <c r="P12" s="480">
        <v>216</v>
      </c>
      <c r="Q12" s="479">
        <v>161.81944444444446</v>
      </c>
      <c r="R12" s="480">
        <v>4</v>
      </c>
      <c r="S12" s="479">
        <v>8738.25</v>
      </c>
      <c r="T12" s="475">
        <f t="shared" ref="T12:T18" si="4">P12/30</f>
        <v>7.2</v>
      </c>
      <c r="U12" s="476">
        <f t="shared" ref="U12:U19" si="5">O12/T12</f>
        <v>4854.583333333333</v>
      </c>
      <c r="V12" s="477"/>
      <c r="W12" s="477"/>
      <c r="X12" s="477"/>
      <c r="Y12" s="477"/>
      <c r="Z12" s="477"/>
      <c r="AA12" s="477"/>
      <c r="AB12" s="477"/>
      <c r="AC12" s="477"/>
      <c r="AD12" s="477"/>
      <c r="AE12" s="477"/>
      <c r="AF12" s="477"/>
      <c r="AG12" s="477"/>
      <c r="AH12" s="477"/>
      <c r="AI12" s="477"/>
      <c r="AJ12" s="477"/>
      <c r="AK12" s="477"/>
      <c r="AL12" s="477"/>
      <c r="AM12" s="477"/>
      <c r="AN12" s="477"/>
      <c r="AO12" s="477"/>
      <c r="AP12" s="477"/>
      <c r="AQ12" s="477"/>
      <c r="AR12" s="477"/>
      <c r="AS12" s="477"/>
      <c r="AT12" s="477"/>
      <c r="AU12" s="477"/>
      <c r="AV12" s="477"/>
      <c r="AW12" s="477"/>
      <c r="AX12" s="477"/>
      <c r="AY12" s="477"/>
      <c r="AZ12" s="477"/>
      <c r="BA12" s="477"/>
      <c r="BB12" s="477"/>
    </row>
    <row r="13" spans="1:54" s="486" customFormat="1">
      <c r="A13" s="478" t="s">
        <v>375</v>
      </c>
      <c r="B13" s="478" t="s">
        <v>392</v>
      </c>
      <c r="C13" s="478" t="s">
        <v>1413</v>
      </c>
      <c r="D13" s="479">
        <v>1456365.34</v>
      </c>
      <c r="E13" s="480">
        <v>10423</v>
      </c>
      <c r="F13" s="479">
        <v>139.72611915955099</v>
      </c>
      <c r="G13" s="480">
        <v>175</v>
      </c>
      <c r="H13" s="479">
        <v>8322.087657142858</v>
      </c>
      <c r="I13" s="475">
        <f t="shared" si="2"/>
        <v>347.43333333333334</v>
      </c>
      <c r="J13" s="476">
        <f t="shared" si="3"/>
        <v>4191.7835747865302</v>
      </c>
      <c r="K13" s="477"/>
      <c r="L13" s="478" t="s">
        <v>375</v>
      </c>
      <c r="M13" s="478" t="s">
        <v>392</v>
      </c>
      <c r="N13" s="478" t="s">
        <v>1413</v>
      </c>
      <c r="O13" s="479">
        <v>1481498.2199999995</v>
      </c>
      <c r="P13" s="480">
        <v>9414</v>
      </c>
      <c r="Q13" s="479">
        <v>157.3718100701083</v>
      </c>
      <c r="R13" s="480">
        <v>165</v>
      </c>
      <c r="S13" s="479">
        <v>8978.7770909090887</v>
      </c>
      <c r="T13" s="475">
        <f t="shared" si="4"/>
        <v>313.8</v>
      </c>
      <c r="U13" s="476">
        <f t="shared" si="5"/>
        <v>4721.1543021032485</v>
      </c>
      <c r="V13" s="477"/>
      <c r="W13" s="477"/>
      <c r="X13" s="477"/>
      <c r="Y13" s="477"/>
      <c r="Z13" s="477"/>
      <c r="AA13" s="477"/>
      <c r="AB13" s="477"/>
      <c r="AC13" s="477"/>
      <c r="AD13" s="477"/>
      <c r="AE13" s="477"/>
      <c r="AF13" s="477"/>
      <c r="AG13" s="477"/>
      <c r="AH13" s="477"/>
      <c r="AI13" s="477"/>
      <c r="AJ13" s="477"/>
      <c r="AK13" s="477"/>
      <c r="AL13" s="477"/>
      <c r="AM13" s="477"/>
      <c r="AN13" s="477"/>
      <c r="AO13" s="477"/>
      <c r="AP13" s="477"/>
      <c r="AQ13" s="477"/>
      <c r="AR13" s="477"/>
      <c r="AS13" s="477"/>
      <c r="AT13" s="477"/>
      <c r="AU13" s="477"/>
      <c r="AV13" s="477"/>
      <c r="AW13" s="477"/>
      <c r="AX13" s="477"/>
      <c r="AY13" s="477"/>
      <c r="AZ13" s="477"/>
      <c r="BA13" s="477"/>
      <c r="BB13" s="477"/>
    </row>
    <row r="14" spans="1:54">
      <c r="A14" s="478" t="s">
        <v>375</v>
      </c>
      <c r="B14" s="478" t="s">
        <v>392</v>
      </c>
      <c r="C14" s="478" t="s">
        <v>1414</v>
      </c>
      <c r="D14" s="479">
        <v>783798.47999999986</v>
      </c>
      <c r="E14" s="480">
        <v>4869</v>
      </c>
      <c r="F14" s="479">
        <v>160.97730129390015</v>
      </c>
      <c r="G14" s="480">
        <v>90</v>
      </c>
      <c r="H14" s="479">
        <v>8708.8719999999994</v>
      </c>
      <c r="I14" s="475">
        <f t="shared" si="2"/>
        <v>162.30000000000001</v>
      </c>
      <c r="J14" s="476">
        <f t="shared" si="3"/>
        <v>4829.3190388170042</v>
      </c>
      <c r="K14" s="477"/>
      <c r="L14" s="478" t="s">
        <v>375</v>
      </c>
      <c r="M14" s="478" t="s">
        <v>392</v>
      </c>
      <c r="N14" s="478" t="s">
        <v>1414</v>
      </c>
      <c r="O14" s="479">
        <v>825789.45000000007</v>
      </c>
      <c r="P14" s="480">
        <v>4833</v>
      </c>
      <c r="Q14" s="479">
        <v>170.86477343265054</v>
      </c>
      <c r="R14" s="480">
        <v>81</v>
      </c>
      <c r="S14" s="479">
        <v>10194.931481481482</v>
      </c>
      <c r="T14" s="475">
        <f t="shared" si="4"/>
        <v>161.1</v>
      </c>
      <c r="U14" s="476">
        <f t="shared" si="5"/>
        <v>5125.9432029795162</v>
      </c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477"/>
      <c r="AL14" s="477"/>
      <c r="AM14" s="477"/>
      <c r="AN14" s="477"/>
      <c r="AO14" s="477"/>
      <c r="AP14" s="477"/>
      <c r="AQ14" s="477"/>
      <c r="AR14" s="477"/>
      <c r="AS14" s="477"/>
      <c r="AT14" s="477"/>
      <c r="AU14" s="477"/>
      <c r="AV14" s="477"/>
      <c r="AW14" s="477"/>
      <c r="AX14" s="477"/>
      <c r="AY14" s="477"/>
      <c r="AZ14" s="477"/>
      <c r="BA14" s="477"/>
      <c r="BB14" s="477"/>
    </row>
    <row r="15" spans="1:54">
      <c r="A15" s="478" t="s">
        <v>375</v>
      </c>
      <c r="B15" s="478" t="s">
        <v>392</v>
      </c>
      <c r="C15" s="478" t="s">
        <v>1415</v>
      </c>
      <c r="D15" s="479">
        <v>807504.2899999998</v>
      </c>
      <c r="E15" s="480">
        <v>5467.5</v>
      </c>
      <c r="F15" s="479">
        <v>147.69168541380884</v>
      </c>
      <c r="G15" s="480">
        <v>87</v>
      </c>
      <c r="H15" s="479">
        <v>9281.6585057471239</v>
      </c>
      <c r="I15" s="475">
        <f t="shared" si="2"/>
        <v>182.25</v>
      </c>
      <c r="J15" s="476">
        <f t="shared" si="3"/>
        <v>4430.750562414265</v>
      </c>
      <c r="K15" s="477"/>
      <c r="L15" s="478" t="s">
        <v>375</v>
      </c>
      <c r="M15" s="478" t="s">
        <v>392</v>
      </c>
      <c r="N15" s="478" t="s">
        <v>1415</v>
      </c>
      <c r="O15" s="479">
        <v>796169.58999999962</v>
      </c>
      <c r="P15" s="480">
        <v>5454</v>
      </c>
      <c r="Q15" s="479">
        <v>145.97902273560683</v>
      </c>
      <c r="R15" s="480">
        <v>87</v>
      </c>
      <c r="S15" s="479">
        <v>9151.3745977011458</v>
      </c>
      <c r="T15" s="475">
        <f t="shared" si="4"/>
        <v>181.8</v>
      </c>
      <c r="U15" s="476">
        <f t="shared" si="5"/>
        <v>4379.3706820682046</v>
      </c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7"/>
      <c r="AL15" s="477"/>
      <c r="AM15" s="477"/>
      <c r="AN15" s="477"/>
      <c r="AO15" s="477"/>
      <c r="AP15" s="477"/>
      <c r="AQ15" s="477"/>
      <c r="AR15" s="477"/>
      <c r="AS15" s="477"/>
      <c r="AT15" s="477"/>
      <c r="AU15" s="477"/>
      <c r="AV15" s="477"/>
      <c r="AW15" s="477"/>
      <c r="AX15" s="477"/>
      <c r="AY15" s="477"/>
      <c r="AZ15" s="477"/>
      <c r="BA15" s="477"/>
      <c r="BB15" s="477"/>
    </row>
    <row r="16" spans="1:54">
      <c r="A16" s="478" t="s">
        <v>375</v>
      </c>
      <c r="B16" s="478" t="s">
        <v>392</v>
      </c>
      <c r="C16" s="478" t="s">
        <v>1416</v>
      </c>
      <c r="D16" s="479">
        <v>247150.28000000006</v>
      </c>
      <c r="E16" s="480">
        <v>1697</v>
      </c>
      <c r="F16" s="479">
        <v>145.63952857984683</v>
      </c>
      <c r="G16" s="480">
        <v>39</v>
      </c>
      <c r="H16" s="479">
        <v>6337.1866666666683</v>
      </c>
      <c r="I16" s="475">
        <f t="shared" si="2"/>
        <v>56.56666666666667</v>
      </c>
      <c r="J16" s="476">
        <f t="shared" si="3"/>
        <v>4369.1858573954041</v>
      </c>
      <c r="K16" s="477"/>
      <c r="L16" s="478" t="s">
        <v>375</v>
      </c>
      <c r="M16" s="478" t="s">
        <v>392</v>
      </c>
      <c r="N16" s="478" t="s">
        <v>1416</v>
      </c>
      <c r="O16" s="479">
        <v>243722.09</v>
      </c>
      <c r="P16" s="480">
        <v>1551</v>
      </c>
      <c r="Q16" s="479">
        <v>157.13867827208253</v>
      </c>
      <c r="R16" s="480">
        <v>41</v>
      </c>
      <c r="S16" s="479">
        <v>5944.4412195121949</v>
      </c>
      <c r="T16" s="475">
        <f t="shared" si="4"/>
        <v>51.7</v>
      </c>
      <c r="U16" s="476">
        <f t="shared" si="5"/>
        <v>4714.1603481624752</v>
      </c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7"/>
      <c r="AL16" s="477"/>
      <c r="AM16" s="477"/>
      <c r="AN16" s="477"/>
      <c r="AO16" s="477"/>
      <c r="AP16" s="477"/>
      <c r="AQ16" s="477"/>
      <c r="AR16" s="477"/>
      <c r="AS16" s="477"/>
      <c r="AT16" s="477"/>
      <c r="AU16" s="477"/>
      <c r="AV16" s="477"/>
      <c r="AW16" s="477"/>
      <c r="AX16" s="477"/>
      <c r="AY16" s="477"/>
      <c r="AZ16" s="477"/>
      <c r="BA16" s="477"/>
      <c r="BB16" s="477"/>
    </row>
    <row r="17" spans="1:54">
      <c r="A17" s="478" t="s">
        <v>375</v>
      </c>
      <c r="B17" s="478" t="s">
        <v>392</v>
      </c>
      <c r="C17" s="478" t="s">
        <v>1417</v>
      </c>
      <c r="D17" s="479">
        <v>348392.35000000009</v>
      </c>
      <c r="E17" s="480">
        <v>1563</v>
      </c>
      <c r="F17" s="479">
        <v>222.89977607165713</v>
      </c>
      <c r="G17" s="480">
        <v>35</v>
      </c>
      <c r="H17" s="479">
        <v>9954.0671428571459</v>
      </c>
      <c r="I17" s="475">
        <f t="shared" si="2"/>
        <v>52.1</v>
      </c>
      <c r="J17" s="476">
        <f t="shared" si="3"/>
        <v>6686.9932821497141</v>
      </c>
      <c r="K17" s="477"/>
      <c r="L17" s="478" t="s">
        <v>375</v>
      </c>
      <c r="M17" s="478" t="s">
        <v>392</v>
      </c>
      <c r="N17" s="478" t="s">
        <v>1417</v>
      </c>
      <c r="O17" s="479">
        <v>288303.15999999997</v>
      </c>
      <c r="P17" s="480">
        <v>1626</v>
      </c>
      <c r="Q17" s="479">
        <v>177.3082164821648</v>
      </c>
      <c r="R17" s="480">
        <v>30</v>
      </c>
      <c r="S17" s="479">
        <v>9610.105333333333</v>
      </c>
      <c r="T17" s="475">
        <f t="shared" si="4"/>
        <v>54.2</v>
      </c>
      <c r="U17" s="476">
        <f t="shared" si="5"/>
        <v>5319.2464944649437</v>
      </c>
      <c r="V17" s="477"/>
      <c r="W17" s="477"/>
      <c r="X17" s="477"/>
      <c r="Y17" s="477"/>
      <c r="Z17" s="477"/>
      <c r="AA17" s="477"/>
      <c r="AB17" s="477"/>
      <c r="AC17" s="477"/>
      <c r="AD17" s="477"/>
      <c r="AE17" s="477"/>
      <c r="AF17" s="477"/>
      <c r="AG17" s="477"/>
      <c r="AH17" s="477"/>
      <c r="AI17" s="477"/>
      <c r="AJ17" s="477"/>
      <c r="AK17" s="477"/>
      <c r="AL17" s="477"/>
      <c r="AM17" s="477"/>
      <c r="AN17" s="477"/>
      <c r="AO17" s="477"/>
      <c r="AP17" s="477"/>
      <c r="AQ17" s="477"/>
      <c r="AR17" s="477"/>
      <c r="AS17" s="477"/>
      <c r="AT17" s="477"/>
      <c r="AU17" s="477"/>
      <c r="AV17" s="477"/>
      <c r="AW17" s="477"/>
      <c r="AX17" s="477"/>
      <c r="AY17" s="477"/>
      <c r="AZ17" s="477"/>
      <c r="BA17" s="477"/>
      <c r="BB17" s="477"/>
    </row>
    <row r="18" spans="1:54">
      <c r="A18" s="478" t="s">
        <v>375</v>
      </c>
      <c r="B18" s="478" t="s">
        <v>392</v>
      </c>
      <c r="C18" s="478" t="s">
        <v>1418</v>
      </c>
      <c r="D18" s="479">
        <v>1791172.189999999</v>
      </c>
      <c r="E18" s="480">
        <v>10376</v>
      </c>
      <c r="F18" s="479">
        <v>172.62646395528131</v>
      </c>
      <c r="G18" s="480">
        <v>185</v>
      </c>
      <c r="H18" s="479">
        <v>9682.011837837832</v>
      </c>
      <c r="I18" s="475">
        <f t="shared" si="2"/>
        <v>345.86666666666667</v>
      </c>
      <c r="J18" s="476">
        <f t="shared" si="3"/>
        <v>5178.7939186584399</v>
      </c>
      <c r="K18" s="477"/>
      <c r="L18" s="478" t="s">
        <v>375</v>
      </c>
      <c r="M18" s="478" t="s">
        <v>392</v>
      </c>
      <c r="N18" s="478" t="s">
        <v>1418</v>
      </c>
      <c r="O18" s="479">
        <v>1765155.9200000004</v>
      </c>
      <c r="P18" s="480">
        <v>9573</v>
      </c>
      <c r="Q18" s="479">
        <v>184.38900240259065</v>
      </c>
      <c r="R18" s="480">
        <v>182</v>
      </c>
      <c r="S18" s="479">
        <v>9698.6589010989028</v>
      </c>
      <c r="T18" s="475">
        <f t="shared" si="4"/>
        <v>319.10000000000002</v>
      </c>
      <c r="U18" s="476">
        <f t="shared" si="5"/>
        <v>5531.6700720777199</v>
      </c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7"/>
      <c r="AL18" s="477"/>
      <c r="AM18" s="477"/>
      <c r="AN18" s="477"/>
      <c r="AO18" s="477"/>
      <c r="AP18" s="477"/>
      <c r="AQ18" s="477"/>
      <c r="AR18" s="477"/>
      <c r="AS18" s="477"/>
      <c r="AT18" s="477"/>
      <c r="AU18" s="477"/>
      <c r="AV18" s="477"/>
      <c r="AW18" s="477"/>
      <c r="AX18" s="477"/>
      <c r="AY18" s="477"/>
      <c r="AZ18" s="477"/>
      <c r="BA18" s="477"/>
      <c r="BB18" s="477"/>
    </row>
    <row r="19" spans="1:54">
      <c r="A19" s="887" t="s">
        <v>1411</v>
      </c>
      <c r="B19" s="887"/>
      <c r="C19" s="887"/>
      <c r="D19" s="531">
        <f>SUM(D12:D18)</f>
        <v>5461445.669999999</v>
      </c>
      <c r="E19" s="532">
        <f>SUM(E12:E18)</f>
        <v>34695.5</v>
      </c>
      <c r="F19" s="531">
        <f>D19/E19</f>
        <v>157.41077863123456</v>
      </c>
      <c r="G19" s="532">
        <f>SUM(G12:G18)</f>
        <v>616</v>
      </c>
      <c r="H19" s="531">
        <f>D19/G19</f>
        <v>8865.9832305194795</v>
      </c>
      <c r="I19" s="532">
        <f>SUM(I12:I18)</f>
        <v>1156.5166666666669</v>
      </c>
      <c r="J19" s="531">
        <f>D19/I19</f>
        <v>4722.3233589370366</v>
      </c>
      <c r="L19" s="888" t="s">
        <v>1411</v>
      </c>
      <c r="M19" s="888"/>
      <c r="N19" s="888"/>
      <c r="O19" s="481">
        <f>SUM(O12:O18)</f>
        <v>5435591.4299999997</v>
      </c>
      <c r="P19" s="482">
        <f>SUM(P12:P18)</f>
        <v>32667</v>
      </c>
      <c r="Q19" s="481">
        <f>O19/P19</f>
        <v>166.39395812287628</v>
      </c>
      <c r="R19" s="482">
        <f>SUM(R12:R18)</f>
        <v>590</v>
      </c>
      <c r="S19" s="481">
        <f>O19/R19</f>
        <v>9212.8668305084739</v>
      </c>
      <c r="T19" s="482">
        <f>SUM(T12:T18)</f>
        <v>1088.9000000000001</v>
      </c>
      <c r="U19" s="481">
        <f t="shared" si="5"/>
        <v>4991.8187436862881</v>
      </c>
    </row>
    <row r="20" spans="1:54">
      <c r="D20" s="484"/>
      <c r="E20" s="485"/>
      <c r="F20" s="484"/>
      <c r="G20" s="485"/>
      <c r="H20" s="484"/>
      <c r="I20" s="475"/>
      <c r="J20" s="476"/>
      <c r="O20" s="484"/>
      <c r="P20" s="485"/>
      <c r="Q20" s="484"/>
      <c r="R20" s="485"/>
      <c r="S20" s="484"/>
      <c r="T20" s="485"/>
      <c r="U20" s="484"/>
    </row>
    <row r="21" spans="1:54">
      <c r="D21" s="484"/>
      <c r="E21" s="485"/>
      <c r="F21" s="484"/>
      <c r="G21" s="485"/>
      <c r="H21" s="484"/>
      <c r="I21" s="475"/>
      <c r="J21" s="476"/>
      <c r="O21" s="484"/>
      <c r="P21" s="485"/>
      <c r="Q21" s="484"/>
      <c r="R21" s="485"/>
      <c r="S21" s="484"/>
      <c r="T21" s="485"/>
      <c r="U21" s="484"/>
    </row>
    <row r="22" spans="1:54">
      <c r="A22" s="478" t="s">
        <v>349</v>
      </c>
      <c r="B22" s="478" t="s">
        <v>1419</v>
      </c>
      <c r="C22" s="546" t="s">
        <v>1420</v>
      </c>
      <c r="D22" s="534">
        <v>5864061.0800000001</v>
      </c>
      <c r="E22" s="547">
        <v>77038</v>
      </c>
      <c r="F22" s="534">
        <v>76.119072146213554</v>
      </c>
      <c r="G22" s="547">
        <v>1002</v>
      </c>
      <c r="H22" s="534">
        <v>5852.3563672654691</v>
      </c>
      <c r="I22" s="532">
        <f>E22/30</f>
        <v>2567.9333333333334</v>
      </c>
      <c r="J22" s="531">
        <f>D22/I22</f>
        <v>2283.5721643864067</v>
      </c>
      <c r="K22" s="477"/>
      <c r="L22" s="478" t="s">
        <v>349</v>
      </c>
      <c r="M22" s="478" t="s">
        <v>1419</v>
      </c>
      <c r="N22" s="548" t="s">
        <v>1420</v>
      </c>
      <c r="O22" s="549">
        <v>6005347.8300000019</v>
      </c>
      <c r="P22" s="550">
        <v>75904</v>
      </c>
      <c r="Q22" s="549">
        <v>79.11767271817034</v>
      </c>
      <c r="R22" s="550">
        <v>970</v>
      </c>
      <c r="S22" s="549">
        <v>6191.0802371134041</v>
      </c>
      <c r="T22" s="482">
        <f>P22/30</f>
        <v>2530.1333333333332</v>
      </c>
      <c r="U22" s="481">
        <f>O22/T22</f>
        <v>2373.5301815451103</v>
      </c>
      <c r="V22" s="477"/>
      <c r="W22" s="477"/>
      <c r="X22" s="477"/>
      <c r="Y22" s="477"/>
      <c r="Z22" s="477"/>
      <c r="AA22" s="477"/>
      <c r="AB22" s="477"/>
      <c r="AC22" s="477"/>
      <c r="AD22" s="477"/>
      <c r="AE22" s="477"/>
      <c r="AF22" s="477"/>
      <c r="AG22" s="477"/>
      <c r="AH22" s="477"/>
      <c r="AI22" s="477"/>
      <c r="AJ22" s="477"/>
      <c r="AK22" s="477"/>
      <c r="AL22" s="477"/>
      <c r="AM22" s="477"/>
      <c r="AN22" s="477"/>
      <c r="AO22" s="477"/>
      <c r="AP22" s="477"/>
      <c r="AQ22" s="477"/>
      <c r="AR22" s="477"/>
      <c r="AS22" s="477"/>
      <c r="AT22" s="477"/>
      <c r="AU22" s="477"/>
      <c r="AV22" s="477"/>
      <c r="AW22" s="477"/>
      <c r="AX22" s="477"/>
      <c r="AY22" s="477"/>
      <c r="AZ22" s="477"/>
      <c r="BA22" s="477"/>
      <c r="BB22" s="477"/>
    </row>
    <row r="23" spans="1:54">
      <c r="D23" s="484"/>
      <c r="E23" s="485"/>
      <c r="F23" s="484"/>
      <c r="G23" s="485"/>
      <c r="H23" s="484"/>
      <c r="I23" s="475"/>
      <c r="J23" s="476"/>
      <c r="O23" s="484"/>
      <c r="P23" s="485"/>
      <c r="Q23" s="484"/>
      <c r="R23" s="485"/>
      <c r="S23" s="484"/>
      <c r="T23" s="485"/>
      <c r="U23" s="484"/>
    </row>
    <row r="24" spans="1:54">
      <c r="D24" s="484"/>
      <c r="E24" s="485"/>
      <c r="F24" s="484"/>
      <c r="G24" s="485"/>
      <c r="H24" s="484"/>
      <c r="I24" s="475"/>
      <c r="J24" s="476"/>
      <c r="O24" s="484"/>
      <c r="P24" s="485"/>
      <c r="Q24" s="484"/>
      <c r="R24" s="485"/>
      <c r="S24" s="484"/>
      <c r="T24" s="485"/>
      <c r="U24" s="484"/>
    </row>
    <row r="25" spans="1:54">
      <c r="A25" s="478" t="s">
        <v>349</v>
      </c>
      <c r="B25" s="478" t="s">
        <v>350</v>
      </c>
      <c r="C25" s="478" t="s">
        <v>1421</v>
      </c>
      <c r="D25" s="479">
        <v>3563747.3199999994</v>
      </c>
      <c r="E25" s="480">
        <v>16232</v>
      </c>
      <c r="F25" s="479">
        <v>219.5507220305569</v>
      </c>
      <c r="G25" s="480">
        <v>567</v>
      </c>
      <c r="H25" s="479">
        <v>6285.2686419753072</v>
      </c>
      <c r="I25" s="475">
        <f t="shared" ref="I25:I33" si="6">E25/30</f>
        <v>541.06666666666672</v>
      </c>
      <c r="J25" s="476">
        <f t="shared" ref="J25:J34" si="7">D25/I25</f>
        <v>6586.5216609167055</v>
      </c>
      <c r="K25" s="477"/>
      <c r="L25" s="478" t="s">
        <v>349</v>
      </c>
      <c r="M25" s="478" t="s">
        <v>350</v>
      </c>
      <c r="N25" s="478" t="s">
        <v>1421</v>
      </c>
      <c r="O25" s="479">
        <v>3697568.75</v>
      </c>
      <c r="P25" s="480">
        <v>16068</v>
      </c>
      <c r="Q25" s="479">
        <v>230.12003671894448</v>
      </c>
      <c r="R25" s="480">
        <v>540</v>
      </c>
      <c r="S25" s="479">
        <v>6847.3495370370374</v>
      </c>
      <c r="T25" s="475">
        <f t="shared" ref="T25:T33" si="8">P25/30</f>
        <v>535.6</v>
      </c>
      <c r="U25" s="476">
        <f t="shared" ref="U25:U34" si="9">O25/T25</f>
        <v>6903.6011015683343</v>
      </c>
      <c r="V25" s="477"/>
      <c r="W25" s="477"/>
      <c r="X25" s="477"/>
      <c r="Y25" s="477"/>
      <c r="Z25" s="477"/>
      <c r="AA25" s="477"/>
      <c r="AB25" s="477"/>
      <c r="AC25" s="477"/>
      <c r="AD25" s="477"/>
      <c r="AE25" s="477"/>
      <c r="AF25" s="477"/>
      <c r="AG25" s="477"/>
      <c r="AH25" s="477"/>
      <c r="AI25" s="477"/>
      <c r="AJ25" s="477"/>
      <c r="AK25" s="477"/>
      <c r="AL25" s="477"/>
      <c r="AM25" s="477"/>
      <c r="AN25" s="477"/>
      <c r="AO25" s="477"/>
      <c r="AP25" s="477"/>
      <c r="AQ25" s="477"/>
      <c r="AR25" s="477"/>
      <c r="AS25" s="477"/>
      <c r="AT25" s="477"/>
      <c r="AU25" s="477"/>
      <c r="AV25" s="477"/>
      <c r="AW25" s="477"/>
      <c r="AX25" s="477"/>
      <c r="AY25" s="477"/>
      <c r="AZ25" s="477"/>
      <c r="BA25" s="477"/>
      <c r="BB25" s="477"/>
    </row>
    <row r="26" spans="1:54">
      <c r="A26" s="478" t="s">
        <v>349</v>
      </c>
      <c r="B26" s="478" t="s">
        <v>350</v>
      </c>
      <c r="C26" s="478" t="s">
        <v>1422</v>
      </c>
      <c r="D26" s="479">
        <v>1538901.6999999993</v>
      </c>
      <c r="E26" s="480">
        <v>9891</v>
      </c>
      <c r="F26" s="479">
        <v>155.58605803255477</v>
      </c>
      <c r="G26" s="480">
        <v>175</v>
      </c>
      <c r="H26" s="479">
        <v>8793.7239999999965</v>
      </c>
      <c r="I26" s="475">
        <f t="shared" si="6"/>
        <v>329.7</v>
      </c>
      <c r="J26" s="476">
        <f t="shared" si="7"/>
        <v>4667.5817409766432</v>
      </c>
      <c r="K26" s="477"/>
      <c r="L26" s="478" t="s">
        <v>349</v>
      </c>
      <c r="M26" s="478" t="s">
        <v>350</v>
      </c>
      <c r="N26" s="478" t="s">
        <v>1422</v>
      </c>
      <c r="O26" s="479">
        <v>1611917.96</v>
      </c>
      <c r="P26" s="480">
        <v>10294</v>
      </c>
      <c r="Q26" s="479">
        <v>156.58810569263647</v>
      </c>
      <c r="R26" s="480">
        <v>179</v>
      </c>
      <c r="S26" s="479">
        <v>9005.1282681564244</v>
      </c>
      <c r="T26" s="475">
        <f t="shared" si="8"/>
        <v>343.13333333333333</v>
      </c>
      <c r="U26" s="476">
        <f t="shared" si="9"/>
        <v>4697.6431707790944</v>
      </c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7"/>
      <c r="AI26" s="477"/>
      <c r="AJ26" s="477"/>
      <c r="AK26" s="477"/>
      <c r="AL26" s="477"/>
      <c r="AM26" s="477"/>
      <c r="AN26" s="477"/>
      <c r="AO26" s="477"/>
      <c r="AP26" s="477"/>
      <c r="AQ26" s="477"/>
      <c r="AR26" s="477"/>
      <c r="AS26" s="477"/>
      <c r="AT26" s="477"/>
      <c r="AU26" s="477"/>
      <c r="AV26" s="477"/>
      <c r="AW26" s="477"/>
      <c r="AX26" s="477"/>
      <c r="AY26" s="477"/>
      <c r="AZ26" s="477"/>
      <c r="BA26" s="477"/>
      <c r="BB26" s="477"/>
    </row>
    <row r="27" spans="1:54">
      <c r="A27" s="478" t="s">
        <v>349</v>
      </c>
      <c r="B27" s="478" t="s">
        <v>350</v>
      </c>
      <c r="C27" s="478" t="s">
        <v>946</v>
      </c>
      <c r="D27" s="479">
        <v>222132.57</v>
      </c>
      <c r="E27" s="480">
        <v>971</v>
      </c>
      <c r="F27" s="479">
        <v>228.76680741503608</v>
      </c>
      <c r="G27" s="480">
        <v>42</v>
      </c>
      <c r="H27" s="479">
        <v>5288.8707142857147</v>
      </c>
      <c r="I27" s="475">
        <f t="shared" si="6"/>
        <v>32.366666666666667</v>
      </c>
      <c r="J27" s="476">
        <f t="shared" si="7"/>
        <v>6863.0042224510817</v>
      </c>
      <c r="K27" s="477"/>
      <c r="L27" s="478" t="s">
        <v>349</v>
      </c>
      <c r="M27" s="478" t="s">
        <v>350</v>
      </c>
      <c r="N27" s="478" t="s">
        <v>946</v>
      </c>
      <c r="O27" s="479">
        <v>192029.83</v>
      </c>
      <c r="P27" s="480">
        <v>979</v>
      </c>
      <c r="Q27" s="479">
        <v>196.14895812053115</v>
      </c>
      <c r="R27" s="480">
        <v>39</v>
      </c>
      <c r="S27" s="479">
        <v>4923.8417948717943</v>
      </c>
      <c r="T27" s="475">
        <f t="shared" si="8"/>
        <v>32.633333333333333</v>
      </c>
      <c r="U27" s="476">
        <f t="shared" si="9"/>
        <v>5884.4687436159347</v>
      </c>
      <c r="V27" s="477"/>
      <c r="W27" s="477"/>
      <c r="X27" s="477"/>
      <c r="Y27" s="477"/>
      <c r="Z27" s="477"/>
      <c r="AA27" s="477"/>
      <c r="AB27" s="477"/>
      <c r="AC27" s="477"/>
      <c r="AD27" s="477"/>
      <c r="AE27" s="477"/>
      <c r="AF27" s="477"/>
      <c r="AG27" s="477"/>
      <c r="AH27" s="477"/>
      <c r="AI27" s="477"/>
      <c r="AJ27" s="477"/>
      <c r="AK27" s="477"/>
      <c r="AL27" s="477"/>
      <c r="AM27" s="477"/>
      <c r="AN27" s="477"/>
      <c r="AO27" s="477"/>
      <c r="AP27" s="477"/>
      <c r="AQ27" s="477"/>
      <c r="AR27" s="477"/>
      <c r="AS27" s="477"/>
      <c r="AT27" s="477"/>
      <c r="AU27" s="477"/>
      <c r="AV27" s="477"/>
      <c r="AW27" s="477"/>
      <c r="AX27" s="477"/>
      <c r="AY27" s="477"/>
      <c r="AZ27" s="477"/>
      <c r="BA27" s="477"/>
      <c r="BB27" s="477"/>
    </row>
    <row r="28" spans="1:54">
      <c r="A28" s="478" t="s">
        <v>349</v>
      </c>
      <c r="B28" s="478" t="s">
        <v>350</v>
      </c>
      <c r="C28" s="478" t="s">
        <v>1152</v>
      </c>
      <c r="D28" s="479">
        <v>824523.74000000011</v>
      </c>
      <c r="E28" s="480">
        <v>3341</v>
      </c>
      <c r="F28" s="479">
        <v>246.78950613588748</v>
      </c>
      <c r="G28" s="480">
        <v>113</v>
      </c>
      <c r="H28" s="479">
        <v>7296.6702654867267</v>
      </c>
      <c r="I28" s="475">
        <f t="shared" si="6"/>
        <v>111.36666666666666</v>
      </c>
      <c r="J28" s="476">
        <f t="shared" si="7"/>
        <v>7403.6851840766249</v>
      </c>
      <c r="K28" s="477"/>
      <c r="L28" s="478" t="s">
        <v>349</v>
      </c>
      <c r="M28" s="478" t="s">
        <v>350</v>
      </c>
      <c r="N28" s="478" t="s">
        <v>1152</v>
      </c>
      <c r="O28" s="479">
        <v>845739.28</v>
      </c>
      <c r="P28" s="480">
        <v>3438</v>
      </c>
      <c r="Q28" s="479">
        <v>245.99746364165213</v>
      </c>
      <c r="R28" s="480">
        <v>104</v>
      </c>
      <c r="S28" s="479">
        <v>8132.1084615384616</v>
      </c>
      <c r="T28" s="475">
        <f t="shared" si="8"/>
        <v>114.6</v>
      </c>
      <c r="U28" s="476">
        <f t="shared" si="9"/>
        <v>7379.9239092495645</v>
      </c>
      <c r="V28" s="477"/>
      <c r="W28" s="477"/>
      <c r="X28" s="477"/>
      <c r="Y28" s="477"/>
      <c r="Z28" s="477"/>
      <c r="AA28" s="477"/>
      <c r="AB28" s="477"/>
      <c r="AC28" s="477"/>
      <c r="AD28" s="477"/>
      <c r="AE28" s="477"/>
      <c r="AF28" s="477"/>
      <c r="AG28" s="477"/>
      <c r="AH28" s="477"/>
      <c r="AI28" s="477"/>
      <c r="AJ28" s="477"/>
      <c r="AK28" s="477"/>
      <c r="AL28" s="477"/>
      <c r="AM28" s="477"/>
      <c r="AN28" s="477"/>
      <c r="AO28" s="477"/>
      <c r="AP28" s="477"/>
      <c r="AQ28" s="477"/>
      <c r="AR28" s="477"/>
      <c r="AS28" s="477"/>
      <c r="AT28" s="477"/>
      <c r="AU28" s="477"/>
      <c r="AV28" s="477"/>
      <c r="AW28" s="477"/>
      <c r="AX28" s="477"/>
      <c r="AY28" s="477"/>
      <c r="AZ28" s="477"/>
      <c r="BA28" s="477"/>
      <c r="BB28" s="477"/>
    </row>
    <row r="29" spans="1:54" s="486" customFormat="1">
      <c r="A29" s="478" t="s">
        <v>349</v>
      </c>
      <c r="B29" s="478" t="s">
        <v>350</v>
      </c>
      <c r="C29" s="478" t="s">
        <v>1423</v>
      </c>
      <c r="D29" s="479">
        <v>381264.61000000004</v>
      </c>
      <c r="E29" s="480">
        <v>2124</v>
      </c>
      <c r="F29" s="479">
        <v>179.50311205273073</v>
      </c>
      <c r="G29" s="480">
        <v>53</v>
      </c>
      <c r="H29" s="479">
        <v>7193.6718867924537</v>
      </c>
      <c r="I29" s="475">
        <f t="shared" si="6"/>
        <v>70.8</v>
      </c>
      <c r="J29" s="476">
        <f t="shared" si="7"/>
        <v>5385.0933615819222</v>
      </c>
      <c r="K29" s="477"/>
      <c r="L29" s="478" t="s">
        <v>349</v>
      </c>
      <c r="M29" s="478" t="s">
        <v>350</v>
      </c>
      <c r="N29" s="478" t="s">
        <v>1423</v>
      </c>
      <c r="O29" s="479">
        <v>286723.77</v>
      </c>
      <c r="P29" s="480">
        <v>2031</v>
      </c>
      <c r="Q29" s="479">
        <v>141.17369276218614</v>
      </c>
      <c r="R29" s="480">
        <v>53</v>
      </c>
      <c r="S29" s="479">
        <v>5409.8824528301893</v>
      </c>
      <c r="T29" s="475">
        <f t="shared" si="8"/>
        <v>67.7</v>
      </c>
      <c r="U29" s="476">
        <f t="shared" si="9"/>
        <v>4235.2107828655835</v>
      </c>
      <c r="V29" s="477"/>
      <c r="W29" s="477"/>
      <c r="X29" s="477"/>
      <c r="Y29" s="477"/>
      <c r="Z29" s="477"/>
      <c r="AA29" s="477"/>
      <c r="AB29" s="477"/>
      <c r="AC29" s="477"/>
      <c r="AD29" s="477"/>
      <c r="AE29" s="477"/>
      <c r="AF29" s="477"/>
      <c r="AG29" s="477"/>
      <c r="AH29" s="477"/>
      <c r="AI29" s="477"/>
      <c r="AJ29" s="477"/>
      <c r="AK29" s="477"/>
      <c r="AL29" s="477"/>
      <c r="AM29" s="477"/>
      <c r="AN29" s="477"/>
      <c r="AO29" s="477"/>
      <c r="AP29" s="477"/>
      <c r="AQ29" s="477"/>
      <c r="AR29" s="477"/>
      <c r="AS29" s="477"/>
      <c r="AT29" s="477"/>
      <c r="AU29" s="477"/>
      <c r="AV29" s="477"/>
      <c r="AW29" s="477"/>
      <c r="AX29" s="477"/>
      <c r="AY29" s="477"/>
      <c r="AZ29" s="477"/>
      <c r="BA29" s="477"/>
      <c r="BB29" s="477"/>
    </row>
    <row r="30" spans="1:54" s="486" customFormat="1">
      <c r="A30" s="478" t="s">
        <v>349</v>
      </c>
      <c r="B30" s="478" t="s">
        <v>350</v>
      </c>
      <c r="C30" s="478" t="s">
        <v>1424</v>
      </c>
      <c r="D30" s="479">
        <v>386865.07</v>
      </c>
      <c r="E30" s="480">
        <v>2736</v>
      </c>
      <c r="F30" s="479">
        <v>141.39805190058479</v>
      </c>
      <c r="G30" s="480">
        <v>87</v>
      </c>
      <c r="H30" s="479">
        <v>4446.7249425287355</v>
      </c>
      <c r="I30" s="475">
        <f t="shared" si="6"/>
        <v>91.2</v>
      </c>
      <c r="J30" s="476">
        <f t="shared" si="7"/>
        <v>4241.9415570175443</v>
      </c>
      <c r="K30" s="477"/>
      <c r="L30" s="478" t="s">
        <v>349</v>
      </c>
      <c r="M30" s="478" t="s">
        <v>350</v>
      </c>
      <c r="N30" s="478" t="s">
        <v>1424</v>
      </c>
      <c r="O30" s="479">
        <v>376060.9</v>
      </c>
      <c r="P30" s="480">
        <v>2803</v>
      </c>
      <c r="Q30" s="479">
        <v>134.16371744559402</v>
      </c>
      <c r="R30" s="480">
        <v>84</v>
      </c>
      <c r="S30" s="479">
        <v>4476.9154761904765</v>
      </c>
      <c r="T30" s="475">
        <f t="shared" si="8"/>
        <v>93.433333333333337</v>
      </c>
      <c r="U30" s="476">
        <f t="shared" si="9"/>
        <v>4024.9115233678203</v>
      </c>
      <c r="V30" s="477"/>
      <c r="W30" s="477"/>
      <c r="X30" s="477"/>
      <c r="Y30" s="477"/>
      <c r="Z30" s="477"/>
      <c r="AA30" s="477"/>
      <c r="AB30" s="477"/>
      <c r="AC30" s="477"/>
      <c r="AD30" s="477"/>
      <c r="AE30" s="477"/>
      <c r="AF30" s="477"/>
      <c r="AG30" s="477"/>
      <c r="AH30" s="477"/>
      <c r="AI30" s="477"/>
      <c r="AJ30" s="477"/>
      <c r="AK30" s="477"/>
      <c r="AL30" s="477"/>
      <c r="AM30" s="477"/>
      <c r="AN30" s="477"/>
      <c r="AO30" s="477"/>
      <c r="AP30" s="477"/>
      <c r="AQ30" s="477"/>
      <c r="AR30" s="477"/>
      <c r="AS30" s="477"/>
      <c r="AT30" s="477"/>
      <c r="AU30" s="477"/>
      <c r="AV30" s="477"/>
      <c r="AW30" s="477"/>
      <c r="AX30" s="477"/>
      <c r="AY30" s="477"/>
      <c r="AZ30" s="477"/>
      <c r="BA30" s="477"/>
      <c r="BB30" s="477"/>
    </row>
    <row r="31" spans="1:54">
      <c r="A31" s="478" t="s">
        <v>349</v>
      </c>
      <c r="B31" s="478" t="s">
        <v>350</v>
      </c>
      <c r="C31" s="478" t="s">
        <v>1425</v>
      </c>
      <c r="D31" s="479">
        <v>832344.54999999993</v>
      </c>
      <c r="E31" s="480">
        <v>4299</v>
      </c>
      <c r="F31" s="479">
        <v>193.61352640148871</v>
      </c>
      <c r="G31" s="480">
        <v>74</v>
      </c>
      <c r="H31" s="479">
        <v>11247.899324324324</v>
      </c>
      <c r="I31" s="475">
        <f t="shared" si="6"/>
        <v>143.30000000000001</v>
      </c>
      <c r="J31" s="476">
        <f t="shared" si="7"/>
        <v>5808.4057920446603</v>
      </c>
      <c r="K31" s="477"/>
      <c r="L31" s="478" t="s">
        <v>349</v>
      </c>
      <c r="M31" s="478" t="s">
        <v>350</v>
      </c>
      <c r="N31" s="478" t="s">
        <v>1425</v>
      </c>
      <c r="O31" s="479">
        <v>913739.61</v>
      </c>
      <c r="P31" s="480">
        <v>4890</v>
      </c>
      <c r="Q31" s="479">
        <v>186.85881595092025</v>
      </c>
      <c r="R31" s="480">
        <v>84</v>
      </c>
      <c r="S31" s="479">
        <v>10877.852499999999</v>
      </c>
      <c r="T31" s="475">
        <f t="shared" si="8"/>
        <v>163</v>
      </c>
      <c r="U31" s="476">
        <f t="shared" si="9"/>
        <v>5605.764478527607</v>
      </c>
      <c r="V31" s="477"/>
      <c r="W31" s="477"/>
      <c r="X31" s="477"/>
      <c r="Y31" s="477"/>
      <c r="Z31" s="477"/>
      <c r="AA31" s="477"/>
      <c r="AB31" s="477"/>
      <c r="AC31" s="477"/>
      <c r="AD31" s="477"/>
      <c r="AE31" s="477"/>
      <c r="AF31" s="477"/>
      <c r="AG31" s="477"/>
      <c r="AH31" s="477"/>
      <c r="AI31" s="477"/>
      <c r="AJ31" s="477"/>
      <c r="AK31" s="477"/>
      <c r="AL31" s="477"/>
      <c r="AM31" s="477"/>
      <c r="AN31" s="477"/>
      <c r="AO31" s="477"/>
      <c r="AP31" s="477"/>
      <c r="AQ31" s="477"/>
      <c r="AR31" s="477"/>
      <c r="AS31" s="477"/>
      <c r="AT31" s="477"/>
      <c r="AU31" s="477"/>
      <c r="AV31" s="477"/>
      <c r="AW31" s="477"/>
      <c r="AX31" s="477"/>
      <c r="AY31" s="477"/>
      <c r="AZ31" s="477"/>
      <c r="BA31" s="477"/>
      <c r="BB31" s="477"/>
    </row>
    <row r="32" spans="1:54">
      <c r="A32" s="478" t="s">
        <v>349</v>
      </c>
      <c r="B32" s="478" t="s">
        <v>350</v>
      </c>
      <c r="C32" s="478" t="s">
        <v>1426</v>
      </c>
      <c r="D32" s="479">
        <v>263214.89</v>
      </c>
      <c r="E32" s="480">
        <v>1036</v>
      </c>
      <c r="F32" s="479">
        <v>254.06842664092665</v>
      </c>
      <c r="G32" s="480">
        <v>45</v>
      </c>
      <c r="H32" s="479">
        <v>5849.2197777777783</v>
      </c>
      <c r="I32" s="475">
        <f t="shared" si="6"/>
        <v>34.533333333333331</v>
      </c>
      <c r="J32" s="476">
        <f t="shared" si="7"/>
        <v>7622.0527992278003</v>
      </c>
      <c r="K32" s="477"/>
      <c r="L32" s="478" t="s">
        <v>349</v>
      </c>
      <c r="M32" s="478" t="s">
        <v>350</v>
      </c>
      <c r="N32" s="478" t="s">
        <v>1426</v>
      </c>
      <c r="O32" s="479">
        <v>270227.61999999994</v>
      </c>
      <c r="P32" s="480">
        <v>848</v>
      </c>
      <c r="Q32" s="479">
        <v>318.66464622641502</v>
      </c>
      <c r="R32" s="480">
        <v>42</v>
      </c>
      <c r="S32" s="479">
        <v>6433.9909523809511</v>
      </c>
      <c r="T32" s="475">
        <f t="shared" si="8"/>
        <v>28.266666666666666</v>
      </c>
      <c r="U32" s="476">
        <f t="shared" si="9"/>
        <v>9559.93938679245</v>
      </c>
      <c r="V32" s="477"/>
      <c r="W32" s="477"/>
      <c r="X32" s="477"/>
      <c r="Y32" s="477"/>
      <c r="Z32" s="477"/>
      <c r="AA32" s="477"/>
      <c r="AB32" s="477"/>
      <c r="AC32" s="477"/>
      <c r="AD32" s="477"/>
      <c r="AE32" s="477"/>
      <c r="AF32" s="477"/>
      <c r="AG32" s="477"/>
      <c r="AH32" s="477"/>
      <c r="AI32" s="477"/>
      <c r="AJ32" s="477"/>
      <c r="AK32" s="477"/>
      <c r="AL32" s="477"/>
      <c r="AM32" s="477"/>
      <c r="AN32" s="477"/>
      <c r="AO32" s="477"/>
      <c r="AP32" s="477"/>
      <c r="AQ32" s="477"/>
      <c r="AR32" s="477"/>
      <c r="AS32" s="477"/>
      <c r="AT32" s="477"/>
      <c r="AU32" s="477"/>
      <c r="AV32" s="477"/>
      <c r="AW32" s="477"/>
      <c r="AX32" s="477"/>
      <c r="AY32" s="477"/>
      <c r="AZ32" s="477"/>
      <c r="BA32" s="477"/>
      <c r="BB32" s="477"/>
    </row>
    <row r="33" spans="1:54">
      <c r="A33" s="478" t="s">
        <v>349</v>
      </c>
      <c r="B33" s="478" t="s">
        <v>350</v>
      </c>
      <c r="C33" s="478" t="s">
        <v>1427</v>
      </c>
      <c r="D33" s="479">
        <v>1247579.1100000001</v>
      </c>
      <c r="E33" s="480">
        <v>5436</v>
      </c>
      <c r="F33" s="479">
        <v>229.50314753495218</v>
      </c>
      <c r="G33" s="480">
        <v>232</v>
      </c>
      <c r="H33" s="479">
        <v>5377.4961637931037</v>
      </c>
      <c r="I33" s="475">
        <f t="shared" si="6"/>
        <v>181.2</v>
      </c>
      <c r="J33" s="476">
        <f t="shared" si="7"/>
        <v>6885.0944260485658</v>
      </c>
      <c r="K33" s="477"/>
      <c r="L33" s="478" t="s">
        <v>349</v>
      </c>
      <c r="M33" s="478" t="s">
        <v>350</v>
      </c>
      <c r="N33" s="478" t="s">
        <v>1427</v>
      </c>
      <c r="O33" s="479">
        <v>1159388.81</v>
      </c>
      <c r="P33" s="480">
        <v>4998</v>
      </c>
      <c r="Q33" s="479">
        <v>231.97055022008806</v>
      </c>
      <c r="R33" s="480">
        <v>208</v>
      </c>
      <c r="S33" s="479">
        <v>5573.9846634615387</v>
      </c>
      <c r="T33" s="475">
        <f t="shared" si="8"/>
        <v>166.6</v>
      </c>
      <c r="U33" s="476">
        <f t="shared" si="9"/>
        <v>6959.1165066026415</v>
      </c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477"/>
      <c r="AQ33" s="477"/>
      <c r="AR33" s="477"/>
      <c r="AS33" s="477"/>
      <c r="AT33" s="477"/>
      <c r="AU33" s="477"/>
      <c r="AV33" s="477"/>
      <c r="AW33" s="477"/>
      <c r="AX33" s="477"/>
      <c r="AY33" s="477"/>
      <c r="AZ33" s="477"/>
      <c r="BA33" s="477"/>
      <c r="BB33" s="477"/>
    </row>
    <row r="34" spans="1:54">
      <c r="A34" s="887" t="s">
        <v>1411</v>
      </c>
      <c r="B34" s="887"/>
      <c r="C34" s="887"/>
      <c r="D34" s="531">
        <f>SUM(D25:D33)</f>
        <v>9260573.5599999987</v>
      </c>
      <c r="E34" s="532">
        <f>SUM(E25:E33)</f>
        <v>46066</v>
      </c>
      <c r="F34" s="531">
        <f>D34/E34</f>
        <v>201.02838449181607</v>
      </c>
      <c r="G34" s="532">
        <f>SUM(G25:G33)</f>
        <v>1388</v>
      </c>
      <c r="H34" s="531">
        <f>D34/G34</f>
        <v>6671.8829682997111</v>
      </c>
      <c r="I34" s="532">
        <f>SUM(I25:I33)</f>
        <v>1535.5333333333333</v>
      </c>
      <c r="J34" s="531">
        <f t="shared" si="7"/>
        <v>6030.8515347544817</v>
      </c>
      <c r="L34" s="888" t="s">
        <v>1411</v>
      </c>
      <c r="M34" s="888"/>
      <c r="N34" s="888"/>
      <c r="O34" s="481">
        <f>SUM(O25:O33)</f>
        <v>9353396.5300000012</v>
      </c>
      <c r="P34" s="482">
        <f>SUM(P25:P33)</f>
        <v>46349</v>
      </c>
      <c r="Q34" s="481">
        <f>O34/P34</f>
        <v>201.80363179356624</v>
      </c>
      <c r="R34" s="482">
        <f>SUM(R25:R33)</f>
        <v>1333</v>
      </c>
      <c r="S34" s="481">
        <f>O34/R34</f>
        <v>7016.8015978994754</v>
      </c>
      <c r="T34" s="482">
        <f>SUM(T25:T33)</f>
        <v>1544.9666666666667</v>
      </c>
      <c r="U34" s="481">
        <f t="shared" si="9"/>
        <v>6054.1089538069864</v>
      </c>
    </row>
    <row r="35" spans="1:54">
      <c r="D35" s="484"/>
      <c r="E35" s="485"/>
      <c r="F35" s="484"/>
      <c r="G35" s="485"/>
      <c r="H35" s="484"/>
      <c r="I35" s="475"/>
      <c r="J35" s="476"/>
      <c r="O35" s="484"/>
      <c r="P35" s="485"/>
      <c r="Q35" s="484"/>
      <c r="R35" s="485"/>
      <c r="S35" s="484"/>
      <c r="T35" s="485"/>
      <c r="U35" s="484"/>
    </row>
    <row r="36" spans="1:54">
      <c r="D36" s="484"/>
      <c r="E36" s="485"/>
      <c r="F36" s="484"/>
      <c r="G36" s="485"/>
      <c r="H36" s="484"/>
      <c r="I36" s="475"/>
      <c r="J36" s="476"/>
      <c r="O36" s="484"/>
      <c r="P36" s="485"/>
      <c r="Q36" s="484"/>
      <c r="R36" s="485"/>
      <c r="S36" s="484"/>
      <c r="T36" s="485"/>
      <c r="U36" s="484"/>
    </row>
    <row r="37" spans="1:54">
      <c r="A37" s="478" t="s">
        <v>317</v>
      </c>
      <c r="B37" s="478" t="s">
        <v>322</v>
      </c>
      <c r="C37" s="478" t="s">
        <v>914</v>
      </c>
      <c r="D37" s="479">
        <v>1403681.7</v>
      </c>
      <c r="E37" s="480">
        <v>9036</v>
      </c>
      <c r="F37" s="479">
        <v>155.34326029216467</v>
      </c>
      <c r="G37" s="480">
        <v>109</v>
      </c>
      <c r="H37" s="479">
        <v>12877.813761467889</v>
      </c>
      <c r="I37" s="475">
        <f t="shared" ref="I37:I43" si="10">E37/30</f>
        <v>301.2</v>
      </c>
      <c r="J37" s="476">
        <f t="shared" ref="J37:J44" si="11">D37/I37</f>
        <v>4660.2978087649399</v>
      </c>
      <c r="K37" s="477"/>
      <c r="L37" s="478" t="s">
        <v>317</v>
      </c>
      <c r="M37" s="478" t="s">
        <v>322</v>
      </c>
      <c r="N37" s="478" t="s">
        <v>914</v>
      </c>
      <c r="O37" s="479">
        <v>1339445.81</v>
      </c>
      <c r="P37" s="480">
        <v>8685</v>
      </c>
      <c r="Q37" s="479">
        <v>154.22519401266553</v>
      </c>
      <c r="R37" s="480">
        <v>98</v>
      </c>
      <c r="S37" s="479">
        <v>13667.814387755103</v>
      </c>
      <c r="T37" s="475">
        <f t="shared" ref="T37:T43" si="12">P37/30</f>
        <v>289.5</v>
      </c>
      <c r="U37" s="476">
        <f t="shared" ref="U37:U44" si="13">O37/T37</f>
        <v>4626.7558203799654</v>
      </c>
    </row>
    <row r="38" spans="1:54">
      <c r="A38" s="478" t="s">
        <v>317</v>
      </c>
      <c r="B38" s="478" t="s">
        <v>322</v>
      </c>
      <c r="C38" s="478" t="s">
        <v>1428</v>
      </c>
      <c r="D38" s="479">
        <v>834386.18000000017</v>
      </c>
      <c r="E38" s="480">
        <v>6510</v>
      </c>
      <c r="F38" s="479">
        <v>128.1699201228879</v>
      </c>
      <c r="G38" s="480">
        <v>97</v>
      </c>
      <c r="H38" s="479">
        <v>8601.9193814433002</v>
      </c>
      <c r="I38" s="475">
        <f t="shared" si="10"/>
        <v>217</v>
      </c>
      <c r="J38" s="476">
        <f t="shared" si="11"/>
        <v>3845.0976036866368</v>
      </c>
      <c r="K38" s="477"/>
      <c r="L38" s="478" t="s">
        <v>317</v>
      </c>
      <c r="M38" s="478" t="s">
        <v>322</v>
      </c>
      <c r="N38" s="478" t="s">
        <v>1428</v>
      </c>
      <c r="O38" s="479">
        <v>871605.77000000025</v>
      </c>
      <c r="P38" s="480">
        <v>6276</v>
      </c>
      <c r="Q38" s="479">
        <v>138.87918578712561</v>
      </c>
      <c r="R38" s="480">
        <v>96</v>
      </c>
      <c r="S38" s="479">
        <v>9079.2267708333366</v>
      </c>
      <c r="T38" s="475">
        <f t="shared" si="12"/>
        <v>209.2</v>
      </c>
      <c r="U38" s="476">
        <f t="shared" si="13"/>
        <v>4166.3755736137682</v>
      </c>
      <c r="V38" s="477"/>
      <c r="W38" s="477"/>
      <c r="X38" s="477"/>
      <c r="Y38" s="477"/>
      <c r="Z38" s="477"/>
      <c r="AA38" s="477"/>
      <c r="AB38" s="477"/>
      <c r="AC38" s="477"/>
      <c r="AD38" s="477"/>
      <c r="AE38" s="477"/>
      <c r="AF38" s="477"/>
      <c r="AG38" s="477"/>
      <c r="AH38" s="477"/>
      <c r="AI38" s="477"/>
      <c r="AJ38" s="477"/>
      <c r="AK38" s="477"/>
      <c r="AL38" s="477"/>
      <c r="AM38" s="477"/>
      <c r="AN38" s="477"/>
      <c r="AO38" s="477"/>
      <c r="AP38" s="477"/>
      <c r="AQ38" s="477"/>
      <c r="AR38" s="477"/>
      <c r="AS38" s="477"/>
      <c r="AT38" s="477"/>
      <c r="AU38" s="477"/>
      <c r="AV38" s="477"/>
      <c r="AW38" s="477"/>
      <c r="AX38" s="477"/>
      <c r="AY38" s="477"/>
      <c r="AZ38" s="477"/>
      <c r="BA38" s="477"/>
      <c r="BB38" s="477"/>
    </row>
    <row r="39" spans="1:54">
      <c r="A39" s="478" t="s">
        <v>317</v>
      </c>
      <c r="B39" s="478" t="s">
        <v>322</v>
      </c>
      <c r="C39" s="478" t="s">
        <v>906</v>
      </c>
      <c r="D39" s="479">
        <v>762834.07000000018</v>
      </c>
      <c r="E39" s="480">
        <v>4776</v>
      </c>
      <c r="F39" s="479">
        <v>159.72237646566168</v>
      </c>
      <c r="G39" s="480">
        <v>81</v>
      </c>
      <c r="H39" s="479">
        <v>9417.7045679012372</v>
      </c>
      <c r="I39" s="475">
        <f t="shared" si="10"/>
        <v>159.19999999999999</v>
      </c>
      <c r="J39" s="476">
        <f t="shared" si="11"/>
        <v>4791.6712939698509</v>
      </c>
      <c r="K39" s="477"/>
      <c r="L39" s="478" t="s">
        <v>317</v>
      </c>
      <c r="M39" s="478" t="s">
        <v>322</v>
      </c>
      <c r="N39" s="478" t="s">
        <v>906</v>
      </c>
      <c r="O39" s="479">
        <v>524353.66999999993</v>
      </c>
      <c r="P39" s="480">
        <v>3906</v>
      </c>
      <c r="Q39" s="479">
        <v>134.24313108038913</v>
      </c>
      <c r="R39" s="480">
        <v>63</v>
      </c>
      <c r="S39" s="479">
        <v>8323.0741269841255</v>
      </c>
      <c r="T39" s="475">
        <f t="shared" si="12"/>
        <v>130.19999999999999</v>
      </c>
      <c r="U39" s="476">
        <f t="shared" si="13"/>
        <v>4027.2939324116742</v>
      </c>
      <c r="V39" s="477"/>
      <c r="W39" s="477"/>
      <c r="X39" s="477"/>
      <c r="Y39" s="477"/>
      <c r="Z39" s="477"/>
      <c r="AA39" s="477"/>
      <c r="AB39" s="477"/>
      <c r="AC39" s="477"/>
      <c r="AD39" s="477"/>
      <c r="AE39" s="477"/>
      <c r="AF39" s="477"/>
      <c r="AG39" s="477"/>
      <c r="AH39" s="477"/>
      <c r="AI39" s="477"/>
      <c r="AJ39" s="477"/>
      <c r="AK39" s="477"/>
      <c r="AL39" s="477"/>
      <c r="AM39" s="477"/>
      <c r="AN39" s="477"/>
      <c r="AO39" s="477"/>
      <c r="AP39" s="477"/>
      <c r="AQ39" s="477"/>
      <c r="AR39" s="477"/>
      <c r="AS39" s="477"/>
      <c r="AT39" s="477"/>
      <c r="AU39" s="477"/>
      <c r="AV39" s="477"/>
      <c r="AW39" s="477"/>
      <c r="AX39" s="477"/>
      <c r="AY39" s="477"/>
      <c r="AZ39" s="477"/>
      <c r="BA39" s="477"/>
      <c r="BB39" s="477"/>
    </row>
    <row r="40" spans="1:54">
      <c r="A40" s="478" t="s">
        <v>317</v>
      </c>
      <c r="B40" s="478" t="s">
        <v>322</v>
      </c>
      <c r="C40" s="478" t="s">
        <v>1429</v>
      </c>
      <c r="D40" s="479">
        <v>879203.79999999993</v>
      </c>
      <c r="E40" s="480">
        <v>7590</v>
      </c>
      <c r="F40" s="479">
        <v>115.83712779973649</v>
      </c>
      <c r="G40" s="480">
        <v>109</v>
      </c>
      <c r="H40" s="479">
        <v>8066.0899082568803</v>
      </c>
      <c r="I40" s="475">
        <f t="shared" si="10"/>
        <v>253</v>
      </c>
      <c r="J40" s="476">
        <f t="shared" si="11"/>
        <v>3475.1138339920944</v>
      </c>
      <c r="K40" s="477"/>
      <c r="L40" s="478" t="s">
        <v>317</v>
      </c>
      <c r="M40" s="478" t="s">
        <v>322</v>
      </c>
      <c r="N40" s="478" t="s">
        <v>1429</v>
      </c>
      <c r="O40" s="479">
        <v>778100.17999999993</v>
      </c>
      <c r="P40" s="480">
        <v>7815</v>
      </c>
      <c r="Q40" s="479">
        <v>99.564962252079326</v>
      </c>
      <c r="R40" s="480">
        <v>108</v>
      </c>
      <c r="S40" s="479">
        <v>7204.6312962962957</v>
      </c>
      <c r="T40" s="475">
        <f t="shared" si="12"/>
        <v>260.5</v>
      </c>
      <c r="U40" s="476">
        <f t="shared" si="13"/>
        <v>2986.9488675623797</v>
      </c>
      <c r="V40" s="477"/>
      <c r="W40" s="477"/>
      <c r="X40" s="477"/>
      <c r="Y40" s="477"/>
      <c r="Z40" s="477"/>
      <c r="AA40" s="477"/>
      <c r="AB40" s="477"/>
      <c r="AC40" s="477"/>
      <c r="AD40" s="477"/>
      <c r="AE40" s="477"/>
      <c r="AF40" s="477"/>
      <c r="AG40" s="477"/>
      <c r="AH40" s="477"/>
      <c r="AI40" s="477"/>
      <c r="AJ40" s="477"/>
      <c r="AK40" s="477"/>
      <c r="AL40" s="477"/>
      <c r="AM40" s="477"/>
      <c r="AN40" s="477"/>
      <c r="AO40" s="477"/>
      <c r="AP40" s="477"/>
      <c r="AQ40" s="477"/>
      <c r="AR40" s="477"/>
      <c r="AS40" s="477"/>
      <c r="AT40" s="477"/>
      <c r="AU40" s="477"/>
      <c r="AV40" s="477"/>
      <c r="AW40" s="477"/>
      <c r="AX40" s="477"/>
      <c r="AY40" s="477"/>
      <c r="AZ40" s="477"/>
      <c r="BA40" s="477"/>
      <c r="BB40" s="477"/>
    </row>
    <row r="41" spans="1:54">
      <c r="A41" s="478" t="s">
        <v>317</v>
      </c>
      <c r="B41" s="478" t="s">
        <v>322</v>
      </c>
      <c r="C41" s="478" t="s">
        <v>901</v>
      </c>
      <c r="D41" s="479">
        <v>694948.84</v>
      </c>
      <c r="E41" s="480">
        <v>5185</v>
      </c>
      <c r="F41" s="479">
        <v>134.03063452266153</v>
      </c>
      <c r="G41" s="480">
        <v>84</v>
      </c>
      <c r="H41" s="479">
        <v>8273.2004761904755</v>
      </c>
      <c r="I41" s="475">
        <f t="shared" si="10"/>
        <v>172.83333333333334</v>
      </c>
      <c r="J41" s="476">
        <f t="shared" si="11"/>
        <v>4020.9190356798454</v>
      </c>
      <c r="K41" s="477"/>
      <c r="L41" s="478" t="s">
        <v>317</v>
      </c>
      <c r="M41" s="478" t="s">
        <v>322</v>
      </c>
      <c r="N41" s="478" t="s">
        <v>901</v>
      </c>
      <c r="O41" s="479">
        <v>697023.38</v>
      </c>
      <c r="P41" s="480">
        <v>5121</v>
      </c>
      <c r="Q41" s="479">
        <v>136.11079476664713</v>
      </c>
      <c r="R41" s="480">
        <v>83</v>
      </c>
      <c r="S41" s="479">
        <v>8397.8720481927703</v>
      </c>
      <c r="T41" s="475">
        <f t="shared" si="12"/>
        <v>170.7</v>
      </c>
      <c r="U41" s="476">
        <f t="shared" si="13"/>
        <v>4083.3238429994144</v>
      </c>
      <c r="V41" s="477"/>
      <c r="W41" s="477"/>
      <c r="X41" s="477"/>
      <c r="Y41" s="477"/>
      <c r="Z41" s="477"/>
      <c r="AA41" s="477"/>
      <c r="AB41" s="477"/>
      <c r="AC41" s="477"/>
      <c r="AD41" s="477"/>
      <c r="AE41" s="477"/>
      <c r="AF41" s="477"/>
      <c r="AG41" s="477"/>
      <c r="AH41" s="477"/>
      <c r="AI41" s="477"/>
      <c r="AJ41" s="477"/>
      <c r="AK41" s="477"/>
      <c r="AL41" s="477"/>
      <c r="AM41" s="477"/>
      <c r="AN41" s="477"/>
      <c r="AO41" s="477"/>
      <c r="AP41" s="477"/>
      <c r="AQ41" s="477"/>
      <c r="AR41" s="477"/>
      <c r="AS41" s="477"/>
      <c r="AT41" s="477"/>
      <c r="AU41" s="477"/>
      <c r="AV41" s="477"/>
      <c r="AW41" s="477"/>
      <c r="AX41" s="477"/>
      <c r="AY41" s="477"/>
      <c r="AZ41" s="477"/>
      <c r="BA41" s="477"/>
      <c r="BB41" s="477"/>
    </row>
    <row r="42" spans="1:54">
      <c r="A42" s="478" t="s">
        <v>317</v>
      </c>
      <c r="B42" s="478" t="s">
        <v>322</v>
      </c>
      <c r="C42" s="478" t="s">
        <v>1430</v>
      </c>
      <c r="D42" s="479">
        <v>178628.62000000002</v>
      </c>
      <c r="E42" s="480">
        <v>1220</v>
      </c>
      <c r="F42" s="479">
        <v>146.41690163934427</v>
      </c>
      <c r="G42" s="480">
        <v>29</v>
      </c>
      <c r="H42" s="479">
        <v>6159.6075862068974</v>
      </c>
      <c r="I42" s="475">
        <f t="shared" si="10"/>
        <v>40.666666666666664</v>
      </c>
      <c r="J42" s="476">
        <f t="shared" si="11"/>
        <v>4392.507049180329</v>
      </c>
      <c r="K42" s="477"/>
      <c r="L42" s="478" t="s">
        <v>317</v>
      </c>
      <c r="M42" s="478" t="s">
        <v>322</v>
      </c>
      <c r="N42" s="478" t="s">
        <v>1430</v>
      </c>
      <c r="O42" s="479">
        <v>165974.53</v>
      </c>
      <c r="P42" s="480">
        <v>1179</v>
      </c>
      <c r="Q42" s="479">
        <v>140.77568278201866</v>
      </c>
      <c r="R42" s="480">
        <v>30</v>
      </c>
      <c r="S42" s="479">
        <v>5532.4843333333329</v>
      </c>
      <c r="T42" s="475">
        <f t="shared" si="12"/>
        <v>39.299999999999997</v>
      </c>
      <c r="U42" s="476">
        <f t="shared" si="13"/>
        <v>4223.2704834605602</v>
      </c>
      <c r="V42" s="477"/>
      <c r="W42" s="477"/>
      <c r="X42" s="477"/>
      <c r="Y42" s="477"/>
      <c r="Z42" s="477"/>
      <c r="AA42" s="477"/>
      <c r="AB42" s="477"/>
      <c r="AC42" s="477"/>
      <c r="AD42" s="477"/>
      <c r="AE42" s="477"/>
      <c r="AF42" s="477"/>
      <c r="AG42" s="477"/>
      <c r="AH42" s="477"/>
      <c r="AI42" s="477"/>
      <c r="AJ42" s="477"/>
      <c r="AK42" s="477"/>
      <c r="AL42" s="477"/>
      <c r="AM42" s="477"/>
      <c r="AN42" s="477"/>
      <c r="AO42" s="477"/>
      <c r="AP42" s="477"/>
      <c r="AQ42" s="477"/>
      <c r="AR42" s="477"/>
      <c r="AS42" s="477"/>
      <c r="AT42" s="477"/>
      <c r="AU42" s="477"/>
      <c r="AV42" s="477"/>
      <c r="AW42" s="477"/>
      <c r="AX42" s="477"/>
      <c r="AY42" s="477"/>
      <c r="AZ42" s="477"/>
      <c r="BA42" s="477"/>
      <c r="BB42" s="477"/>
    </row>
    <row r="43" spans="1:54">
      <c r="A43" s="478" t="s">
        <v>317</v>
      </c>
      <c r="B43" s="478" t="s">
        <v>322</v>
      </c>
      <c r="C43" s="478" t="s">
        <v>1431</v>
      </c>
      <c r="D43" s="479">
        <v>315382.90999999997</v>
      </c>
      <c r="E43" s="480">
        <v>2364</v>
      </c>
      <c r="F43" s="479">
        <v>133.41070642978002</v>
      </c>
      <c r="G43" s="480">
        <v>39</v>
      </c>
      <c r="H43" s="479">
        <v>8086.7412820512818</v>
      </c>
      <c r="I43" s="475">
        <f t="shared" si="10"/>
        <v>78.8</v>
      </c>
      <c r="J43" s="476">
        <f t="shared" si="11"/>
        <v>4002.3211928934006</v>
      </c>
      <c r="K43" s="477"/>
      <c r="L43" s="478" t="s">
        <v>317</v>
      </c>
      <c r="M43" s="478" t="s">
        <v>322</v>
      </c>
      <c r="N43" s="478" t="s">
        <v>1431</v>
      </c>
      <c r="O43" s="479">
        <v>232118.47999999998</v>
      </c>
      <c r="P43" s="480">
        <v>2325</v>
      </c>
      <c r="Q43" s="479">
        <v>99.835905376344073</v>
      </c>
      <c r="R43" s="480">
        <v>35</v>
      </c>
      <c r="S43" s="479">
        <v>6631.9565714285709</v>
      </c>
      <c r="T43" s="475">
        <f t="shared" si="12"/>
        <v>77.5</v>
      </c>
      <c r="U43" s="476">
        <f t="shared" si="13"/>
        <v>2995.0771612903222</v>
      </c>
      <c r="V43" s="477"/>
      <c r="W43" s="477"/>
      <c r="X43" s="477"/>
      <c r="Y43" s="477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7"/>
      <c r="AK43" s="477"/>
      <c r="AL43" s="477"/>
      <c r="AM43" s="477"/>
      <c r="AN43" s="477"/>
      <c r="AO43" s="477"/>
      <c r="AP43" s="477"/>
      <c r="AQ43" s="477"/>
      <c r="AR43" s="477"/>
      <c r="AS43" s="477"/>
      <c r="AT43" s="477"/>
      <c r="AU43" s="477"/>
      <c r="AV43" s="477"/>
      <c r="AW43" s="477"/>
      <c r="AX43" s="477"/>
      <c r="AY43" s="477"/>
      <c r="AZ43" s="477"/>
      <c r="BA43" s="477"/>
      <c r="BB43" s="477"/>
    </row>
    <row r="44" spans="1:54">
      <c r="A44" s="887" t="s">
        <v>1411</v>
      </c>
      <c r="B44" s="887"/>
      <c r="C44" s="887"/>
      <c r="D44" s="531">
        <f>SUM(D37:D43)</f>
        <v>5069066.12</v>
      </c>
      <c r="E44" s="532">
        <f>SUM(E37:E43)</f>
        <v>36681</v>
      </c>
      <c r="F44" s="531">
        <f>D44/E44</f>
        <v>138.19323682560454</v>
      </c>
      <c r="G44" s="532">
        <f>SUM(G37:G43)</f>
        <v>548</v>
      </c>
      <c r="H44" s="531">
        <f>D44/G44</f>
        <v>9250.1206569343067</v>
      </c>
      <c r="I44" s="532">
        <f>SUM(I37:I43)</f>
        <v>1222.7</v>
      </c>
      <c r="J44" s="531">
        <f t="shared" si="11"/>
        <v>4145.7971047681358</v>
      </c>
      <c r="L44" s="888" t="s">
        <v>1411</v>
      </c>
      <c r="M44" s="888"/>
      <c r="N44" s="888"/>
      <c r="O44" s="481">
        <f>SUM(O37:O43)</f>
        <v>4608621.82</v>
      </c>
      <c r="P44" s="482">
        <f>SUM(P37:P43)</f>
        <v>35307</v>
      </c>
      <c r="Q44" s="481">
        <f>O44/P44</f>
        <v>130.52997479253406</v>
      </c>
      <c r="R44" s="482">
        <f>SUM(R37:R43)</f>
        <v>513</v>
      </c>
      <c r="S44" s="481">
        <f>O44/R44</f>
        <v>8983.6682651072133</v>
      </c>
      <c r="T44" s="482">
        <f>SUM(T37:T43)</f>
        <v>1176.8999999999999</v>
      </c>
      <c r="U44" s="481">
        <f t="shared" si="13"/>
        <v>3915.8992437760226</v>
      </c>
    </row>
    <row r="45" spans="1:54">
      <c r="D45" s="484"/>
      <c r="E45" s="485"/>
      <c r="F45" s="484"/>
      <c r="G45" s="485"/>
      <c r="H45" s="484"/>
      <c r="I45" s="475"/>
      <c r="J45" s="476"/>
      <c r="O45" s="484"/>
      <c r="P45" s="485"/>
      <c r="Q45" s="484"/>
      <c r="R45" s="485"/>
      <c r="S45" s="484"/>
      <c r="T45" s="485"/>
      <c r="U45" s="484"/>
    </row>
    <row r="46" spans="1:54">
      <c r="D46" s="484"/>
      <c r="E46" s="485"/>
      <c r="F46" s="484"/>
      <c r="G46" s="485"/>
      <c r="H46" s="484"/>
      <c r="I46" s="475"/>
      <c r="J46" s="476"/>
      <c r="O46" s="484"/>
      <c r="P46" s="485"/>
      <c r="Q46" s="484"/>
      <c r="R46" s="485"/>
      <c r="S46" s="484"/>
      <c r="T46" s="485"/>
      <c r="U46" s="484"/>
    </row>
    <row r="47" spans="1:54">
      <c r="A47" s="478" t="s">
        <v>375</v>
      </c>
      <c r="B47" s="478" t="s">
        <v>322</v>
      </c>
      <c r="C47" s="478" t="s">
        <v>781</v>
      </c>
      <c r="D47" s="479">
        <v>611889.32999999996</v>
      </c>
      <c r="E47" s="480">
        <v>863</v>
      </c>
      <c r="F47" s="479">
        <v>709.02587485515642</v>
      </c>
      <c r="G47" s="480">
        <v>69</v>
      </c>
      <c r="H47" s="479">
        <v>8867.9613043478257</v>
      </c>
      <c r="I47" s="475">
        <f t="shared" ref="I47:I58" si="14">E47/30</f>
        <v>28.766666666666666</v>
      </c>
      <c r="J47" s="476">
        <f t="shared" ref="J47:J59" si="15">D47/I47</f>
        <v>21270.776245654692</v>
      </c>
      <c r="K47" s="477"/>
      <c r="L47" s="478" t="s">
        <v>375</v>
      </c>
      <c r="M47" s="478" t="s">
        <v>322</v>
      </c>
      <c r="N47" s="478" t="s">
        <v>781</v>
      </c>
      <c r="O47" s="479">
        <v>981595.94</v>
      </c>
      <c r="P47" s="480">
        <v>731</v>
      </c>
      <c r="Q47" s="479">
        <v>1342.8125034199727</v>
      </c>
      <c r="R47" s="480">
        <v>66</v>
      </c>
      <c r="S47" s="479">
        <v>14872.665757575758</v>
      </c>
      <c r="T47" s="475">
        <f t="shared" ref="T47:T58" si="16">P47/30</f>
        <v>24.366666666666667</v>
      </c>
      <c r="U47" s="476">
        <f t="shared" ref="U47:U59" si="17">O47/T47</f>
        <v>40284.375102599173</v>
      </c>
      <c r="V47" s="477"/>
      <c r="W47" s="477"/>
      <c r="X47" s="477"/>
      <c r="Y47" s="477"/>
      <c r="Z47" s="477"/>
      <c r="AA47" s="477"/>
      <c r="AB47" s="477"/>
      <c r="AC47" s="477"/>
      <c r="AD47" s="477"/>
      <c r="AE47" s="477"/>
      <c r="AF47" s="477"/>
      <c r="AG47" s="477"/>
      <c r="AH47" s="477"/>
      <c r="AI47" s="477"/>
      <c r="AJ47" s="477"/>
      <c r="AK47" s="477"/>
      <c r="AL47" s="477"/>
      <c r="AM47" s="477"/>
      <c r="AN47" s="477"/>
      <c r="AO47" s="477"/>
      <c r="AP47" s="477"/>
      <c r="AQ47" s="477"/>
      <c r="AR47" s="477"/>
      <c r="AS47" s="477"/>
      <c r="AT47" s="477"/>
      <c r="AU47" s="477"/>
      <c r="AV47" s="477"/>
      <c r="AW47" s="477"/>
      <c r="AX47" s="477"/>
      <c r="AY47" s="477"/>
      <c r="AZ47" s="477"/>
      <c r="BA47" s="477"/>
      <c r="BB47" s="477"/>
    </row>
    <row r="48" spans="1:54">
      <c r="A48" s="478" t="s">
        <v>375</v>
      </c>
      <c r="B48" s="478" t="s">
        <v>322</v>
      </c>
      <c r="C48" s="478" t="s">
        <v>1432</v>
      </c>
      <c r="D48" s="479">
        <v>71316.86</v>
      </c>
      <c r="E48" s="480">
        <v>300</v>
      </c>
      <c r="F48" s="479">
        <v>237.72286666666668</v>
      </c>
      <c r="G48" s="480">
        <v>16</v>
      </c>
      <c r="H48" s="479">
        <v>4457.30375</v>
      </c>
      <c r="I48" s="475">
        <f t="shared" si="14"/>
        <v>10</v>
      </c>
      <c r="J48" s="476">
        <f t="shared" si="15"/>
        <v>7131.6859999999997</v>
      </c>
      <c r="K48" s="477"/>
      <c r="L48" s="478" t="s">
        <v>375</v>
      </c>
      <c r="M48" s="478" t="s">
        <v>322</v>
      </c>
      <c r="N48" s="478" t="s">
        <v>1432</v>
      </c>
      <c r="O48" s="479">
        <v>68258.289999999994</v>
      </c>
      <c r="P48" s="480">
        <v>294</v>
      </c>
      <c r="Q48" s="479">
        <v>232.17105442176867</v>
      </c>
      <c r="R48" s="480">
        <v>13</v>
      </c>
      <c r="S48" s="479">
        <v>5250.6376923076914</v>
      </c>
      <c r="T48" s="475">
        <f t="shared" si="16"/>
        <v>9.8000000000000007</v>
      </c>
      <c r="U48" s="476">
        <f t="shared" si="17"/>
        <v>6965.1316326530605</v>
      </c>
      <c r="V48" s="477"/>
      <c r="W48" s="477"/>
      <c r="X48" s="477"/>
      <c r="Y48" s="477"/>
      <c r="Z48" s="477"/>
      <c r="AA48" s="477"/>
      <c r="AB48" s="477"/>
      <c r="AC48" s="477"/>
      <c r="AD48" s="477"/>
      <c r="AE48" s="477"/>
      <c r="AF48" s="477"/>
      <c r="AG48" s="477"/>
      <c r="AH48" s="477"/>
      <c r="AI48" s="477"/>
      <c r="AJ48" s="477"/>
      <c r="AK48" s="477"/>
      <c r="AL48" s="477"/>
      <c r="AM48" s="477"/>
      <c r="AN48" s="477"/>
      <c r="AO48" s="477"/>
      <c r="AP48" s="477"/>
      <c r="AQ48" s="477"/>
      <c r="AR48" s="477"/>
      <c r="AS48" s="477"/>
      <c r="AT48" s="477"/>
      <c r="AU48" s="477"/>
      <c r="AV48" s="477"/>
      <c r="AW48" s="477"/>
      <c r="AX48" s="477"/>
      <c r="AY48" s="477"/>
      <c r="AZ48" s="477"/>
      <c r="BA48" s="477"/>
      <c r="BB48" s="477"/>
    </row>
    <row r="49" spans="1:54" s="486" customFormat="1">
      <c r="A49" s="478" t="s">
        <v>375</v>
      </c>
      <c r="B49" s="478" t="s">
        <v>322</v>
      </c>
      <c r="C49" s="478" t="s">
        <v>1169</v>
      </c>
      <c r="D49" s="479">
        <v>71112.33</v>
      </c>
      <c r="E49" s="480">
        <v>219</v>
      </c>
      <c r="F49" s="479">
        <v>324.71383561643836</v>
      </c>
      <c r="G49" s="480">
        <v>8</v>
      </c>
      <c r="H49" s="479">
        <v>8889.0412500000002</v>
      </c>
      <c r="I49" s="475">
        <f t="shared" si="14"/>
        <v>7.3</v>
      </c>
      <c r="J49" s="476">
        <f t="shared" si="15"/>
        <v>9741.4150684931519</v>
      </c>
      <c r="K49" s="477"/>
      <c r="L49" s="478" t="s">
        <v>375</v>
      </c>
      <c r="M49" s="478" t="s">
        <v>322</v>
      </c>
      <c r="N49" s="478" t="s">
        <v>1169</v>
      </c>
      <c r="O49" s="479">
        <v>64378.770000000004</v>
      </c>
      <c r="P49" s="480">
        <v>165</v>
      </c>
      <c r="Q49" s="479">
        <v>390.17436363636364</v>
      </c>
      <c r="R49" s="480">
        <v>7</v>
      </c>
      <c r="S49" s="479">
        <v>9196.9671428571437</v>
      </c>
      <c r="T49" s="475">
        <f t="shared" si="16"/>
        <v>5.5</v>
      </c>
      <c r="U49" s="476">
        <f t="shared" si="17"/>
        <v>11705.230909090909</v>
      </c>
      <c r="V49" s="477"/>
      <c r="W49" s="477"/>
      <c r="X49" s="477"/>
      <c r="Y49" s="477"/>
      <c r="Z49" s="477"/>
      <c r="AA49" s="477"/>
      <c r="AB49" s="477"/>
      <c r="AC49" s="477"/>
      <c r="AD49" s="477"/>
      <c r="AE49" s="477"/>
      <c r="AF49" s="477"/>
      <c r="AG49" s="477"/>
      <c r="AH49" s="477"/>
      <c r="AI49" s="477"/>
      <c r="AJ49" s="477"/>
      <c r="AK49" s="477"/>
      <c r="AL49" s="477"/>
      <c r="AM49" s="477"/>
      <c r="AN49" s="477"/>
      <c r="AO49" s="477"/>
      <c r="AP49" s="477"/>
      <c r="AQ49" s="477"/>
      <c r="AR49" s="477"/>
      <c r="AS49" s="477"/>
      <c r="AT49" s="477"/>
      <c r="AU49" s="477"/>
      <c r="AV49" s="477"/>
      <c r="AW49" s="477"/>
      <c r="AX49" s="477"/>
      <c r="AY49" s="477"/>
      <c r="AZ49" s="477"/>
      <c r="BA49" s="477"/>
      <c r="BB49" s="477"/>
    </row>
    <row r="50" spans="1:54" s="486" customFormat="1">
      <c r="A50" s="478" t="s">
        <v>375</v>
      </c>
      <c r="B50" s="478" t="s">
        <v>322</v>
      </c>
      <c r="C50" s="478" t="s">
        <v>1213</v>
      </c>
      <c r="D50" s="479">
        <v>473255.27999999991</v>
      </c>
      <c r="E50" s="480">
        <v>2572</v>
      </c>
      <c r="F50" s="479">
        <v>184.00283048211506</v>
      </c>
      <c r="G50" s="480">
        <v>91</v>
      </c>
      <c r="H50" s="479">
        <v>5200.6074725274711</v>
      </c>
      <c r="I50" s="475">
        <f t="shared" si="14"/>
        <v>85.733333333333334</v>
      </c>
      <c r="J50" s="476">
        <f t="shared" si="15"/>
        <v>5520.0849144634512</v>
      </c>
      <c r="K50" s="477"/>
      <c r="L50" s="478" t="s">
        <v>375</v>
      </c>
      <c r="M50" s="478" t="s">
        <v>322</v>
      </c>
      <c r="N50" s="478" t="s">
        <v>1213</v>
      </c>
      <c r="O50" s="479">
        <v>499949.64999999991</v>
      </c>
      <c r="P50" s="480">
        <v>2722</v>
      </c>
      <c r="Q50" s="479">
        <v>183.66996693607638</v>
      </c>
      <c r="R50" s="480">
        <v>82</v>
      </c>
      <c r="S50" s="479">
        <v>6096.946951219511</v>
      </c>
      <c r="T50" s="475">
        <f t="shared" si="16"/>
        <v>90.733333333333334</v>
      </c>
      <c r="U50" s="476">
        <f t="shared" si="17"/>
        <v>5510.0990080822912</v>
      </c>
      <c r="V50" s="477"/>
      <c r="W50" s="477"/>
      <c r="X50" s="477"/>
      <c r="Y50" s="477"/>
      <c r="Z50" s="477"/>
      <c r="AA50" s="477"/>
      <c r="AB50" s="477"/>
      <c r="AC50" s="477"/>
      <c r="AD50" s="477"/>
      <c r="AE50" s="477"/>
      <c r="AF50" s="477"/>
      <c r="AG50" s="477"/>
      <c r="AH50" s="477"/>
      <c r="AI50" s="477"/>
      <c r="AJ50" s="477"/>
      <c r="AK50" s="477"/>
      <c r="AL50" s="477"/>
      <c r="AM50" s="477"/>
      <c r="AN50" s="477"/>
      <c r="AO50" s="477"/>
      <c r="AP50" s="477"/>
      <c r="AQ50" s="477"/>
      <c r="AR50" s="477"/>
      <c r="AS50" s="477"/>
      <c r="AT50" s="477"/>
      <c r="AU50" s="477"/>
      <c r="AV50" s="477"/>
      <c r="AW50" s="477"/>
      <c r="AX50" s="477"/>
      <c r="AY50" s="477"/>
      <c r="AZ50" s="477"/>
      <c r="BA50" s="477"/>
      <c r="BB50" s="477"/>
    </row>
    <row r="51" spans="1:54" s="486" customFormat="1">
      <c r="A51" s="478" t="s">
        <v>375</v>
      </c>
      <c r="B51" s="478" t="s">
        <v>322</v>
      </c>
      <c r="C51" s="478" t="s">
        <v>1433</v>
      </c>
      <c r="D51" s="479">
        <v>2924023.9699999993</v>
      </c>
      <c r="E51" s="480">
        <v>12523</v>
      </c>
      <c r="F51" s="479">
        <v>233.49229178311901</v>
      </c>
      <c r="G51" s="480">
        <v>263</v>
      </c>
      <c r="H51" s="479">
        <v>11117.961863117867</v>
      </c>
      <c r="I51" s="475">
        <f t="shared" si="14"/>
        <v>417.43333333333334</v>
      </c>
      <c r="J51" s="476">
        <f t="shared" si="15"/>
        <v>7004.7687534935703</v>
      </c>
      <c r="K51" s="477"/>
      <c r="L51" s="478" t="s">
        <v>375</v>
      </c>
      <c r="M51" s="478" t="s">
        <v>322</v>
      </c>
      <c r="N51" s="478" t="s">
        <v>1433</v>
      </c>
      <c r="O51" s="479">
        <v>2870348.72</v>
      </c>
      <c r="P51" s="480">
        <v>10272</v>
      </c>
      <c r="Q51" s="479">
        <v>279.4342601246106</v>
      </c>
      <c r="R51" s="480">
        <v>223</v>
      </c>
      <c r="S51" s="479">
        <v>12871.518923766816</v>
      </c>
      <c r="T51" s="475">
        <f t="shared" si="16"/>
        <v>342.4</v>
      </c>
      <c r="U51" s="476">
        <f t="shared" si="17"/>
        <v>8383.0278037383196</v>
      </c>
      <c r="V51" s="477"/>
      <c r="W51" s="477"/>
      <c r="X51" s="477"/>
      <c r="Y51" s="477"/>
      <c r="Z51" s="477"/>
      <c r="AA51" s="477"/>
      <c r="AB51" s="477"/>
      <c r="AC51" s="477"/>
      <c r="AD51" s="477"/>
      <c r="AE51" s="477"/>
      <c r="AF51" s="477"/>
      <c r="AG51" s="477"/>
      <c r="AH51" s="477"/>
      <c r="AI51" s="477"/>
      <c r="AJ51" s="477"/>
      <c r="AK51" s="477"/>
      <c r="AL51" s="477"/>
      <c r="AM51" s="477"/>
      <c r="AN51" s="477"/>
      <c r="AO51" s="477"/>
      <c r="AP51" s="477"/>
      <c r="AQ51" s="477"/>
      <c r="AR51" s="477"/>
      <c r="AS51" s="477"/>
      <c r="AT51" s="477"/>
      <c r="AU51" s="477"/>
      <c r="AV51" s="477"/>
      <c r="AW51" s="477"/>
      <c r="AX51" s="477"/>
      <c r="AY51" s="477"/>
      <c r="AZ51" s="477"/>
      <c r="BA51" s="477"/>
      <c r="BB51" s="477"/>
    </row>
    <row r="52" spans="1:54">
      <c r="A52" s="478" t="s">
        <v>375</v>
      </c>
      <c r="B52" s="478" t="s">
        <v>322</v>
      </c>
      <c r="C52" s="478" t="s">
        <v>1434</v>
      </c>
      <c r="D52" s="479">
        <v>89365.97</v>
      </c>
      <c r="E52" s="480">
        <v>540</v>
      </c>
      <c r="F52" s="479">
        <v>165.49253703703704</v>
      </c>
      <c r="G52" s="480">
        <v>16</v>
      </c>
      <c r="H52" s="479">
        <v>5585.3731250000001</v>
      </c>
      <c r="I52" s="475">
        <f t="shared" si="14"/>
        <v>18</v>
      </c>
      <c r="J52" s="476">
        <f t="shared" si="15"/>
        <v>4964.7761111111113</v>
      </c>
      <c r="K52" s="477"/>
      <c r="L52" s="478" t="s">
        <v>375</v>
      </c>
      <c r="M52" s="478" t="s">
        <v>322</v>
      </c>
      <c r="N52" s="478" t="s">
        <v>1434</v>
      </c>
      <c r="O52" s="479">
        <v>72487.249999999985</v>
      </c>
      <c r="P52" s="480">
        <v>498</v>
      </c>
      <c r="Q52" s="479">
        <v>145.55672690763049</v>
      </c>
      <c r="R52" s="480">
        <v>16</v>
      </c>
      <c r="S52" s="479">
        <v>4530.4531249999991</v>
      </c>
      <c r="T52" s="475">
        <f t="shared" si="16"/>
        <v>16.600000000000001</v>
      </c>
      <c r="U52" s="476">
        <f t="shared" si="17"/>
        <v>4366.7018072289147</v>
      </c>
      <c r="V52" s="477"/>
      <c r="W52" s="477"/>
      <c r="X52" s="477"/>
      <c r="Y52" s="477"/>
      <c r="Z52" s="477"/>
      <c r="AA52" s="477"/>
      <c r="AB52" s="477"/>
      <c r="AC52" s="477"/>
      <c r="AD52" s="477"/>
      <c r="AE52" s="477"/>
      <c r="AF52" s="477"/>
      <c r="AG52" s="477"/>
      <c r="AH52" s="477"/>
      <c r="AI52" s="477"/>
      <c r="AJ52" s="477"/>
      <c r="AK52" s="477"/>
      <c r="AL52" s="477"/>
      <c r="AM52" s="477"/>
      <c r="AN52" s="477"/>
      <c r="AO52" s="477"/>
      <c r="AP52" s="477"/>
      <c r="AQ52" s="477"/>
      <c r="AR52" s="477"/>
      <c r="AS52" s="477"/>
      <c r="AT52" s="477"/>
      <c r="AU52" s="477"/>
      <c r="AV52" s="477"/>
      <c r="AW52" s="477"/>
      <c r="AX52" s="477"/>
      <c r="AY52" s="477"/>
      <c r="AZ52" s="477"/>
      <c r="BA52" s="477"/>
      <c r="BB52" s="477"/>
    </row>
    <row r="53" spans="1:54">
      <c r="A53" s="478" t="s">
        <v>375</v>
      </c>
      <c r="B53" s="478" t="s">
        <v>322</v>
      </c>
      <c r="C53" s="478" t="s">
        <v>731</v>
      </c>
      <c r="D53" s="479">
        <v>5513118.8700000001</v>
      </c>
      <c r="E53" s="480">
        <v>6298</v>
      </c>
      <c r="F53" s="479">
        <v>875.37613051762469</v>
      </c>
      <c r="G53" s="480">
        <v>303</v>
      </c>
      <c r="H53" s="479">
        <v>18195.111782178217</v>
      </c>
      <c r="I53" s="475">
        <f t="shared" si="14"/>
        <v>209.93333333333334</v>
      </c>
      <c r="J53" s="476">
        <f t="shared" si="15"/>
        <v>26261.28391552874</v>
      </c>
      <c r="K53" s="477"/>
      <c r="L53" s="478" t="s">
        <v>375</v>
      </c>
      <c r="M53" s="478" t="s">
        <v>322</v>
      </c>
      <c r="N53" s="478" t="s">
        <v>731</v>
      </c>
      <c r="O53" s="479">
        <v>5679419.0300000021</v>
      </c>
      <c r="P53" s="480">
        <v>6623</v>
      </c>
      <c r="Q53" s="479">
        <v>857.52967386380828</v>
      </c>
      <c r="R53" s="480">
        <v>285</v>
      </c>
      <c r="S53" s="479">
        <v>19927.786070175447</v>
      </c>
      <c r="T53" s="475">
        <f t="shared" si="16"/>
        <v>220.76666666666668</v>
      </c>
      <c r="U53" s="476">
        <f t="shared" si="17"/>
        <v>25725.890215914245</v>
      </c>
      <c r="V53" s="477"/>
      <c r="W53" s="477"/>
      <c r="X53" s="477"/>
      <c r="Y53" s="477"/>
      <c r="Z53" s="477"/>
      <c r="AA53" s="477"/>
      <c r="AB53" s="477"/>
      <c r="AC53" s="477"/>
      <c r="AD53" s="477"/>
      <c r="AE53" s="477"/>
      <c r="AF53" s="477"/>
      <c r="AG53" s="477"/>
      <c r="AH53" s="477"/>
      <c r="AI53" s="477"/>
      <c r="AJ53" s="477"/>
      <c r="AK53" s="477"/>
      <c r="AL53" s="477"/>
      <c r="AM53" s="477"/>
      <c r="AN53" s="477"/>
      <c r="AO53" s="477"/>
      <c r="AP53" s="477"/>
      <c r="AQ53" s="477"/>
      <c r="AR53" s="477"/>
      <c r="AS53" s="477"/>
      <c r="AT53" s="477"/>
      <c r="AU53" s="477"/>
      <c r="AV53" s="477"/>
      <c r="AW53" s="477"/>
      <c r="AX53" s="477"/>
      <c r="AY53" s="477"/>
      <c r="AZ53" s="477"/>
      <c r="BA53" s="477"/>
      <c r="BB53" s="477"/>
    </row>
    <row r="54" spans="1:54">
      <c r="A54" s="478" t="s">
        <v>375</v>
      </c>
      <c r="B54" s="478" t="s">
        <v>322</v>
      </c>
      <c r="C54" s="478" t="s">
        <v>1314</v>
      </c>
      <c r="D54" s="479">
        <v>676243.12999999989</v>
      </c>
      <c r="E54" s="480">
        <v>2532</v>
      </c>
      <c r="F54" s="479">
        <v>267.07864533965238</v>
      </c>
      <c r="G54" s="480">
        <v>161</v>
      </c>
      <c r="H54" s="479">
        <v>4200.2678881987567</v>
      </c>
      <c r="I54" s="475">
        <f t="shared" si="14"/>
        <v>84.4</v>
      </c>
      <c r="J54" s="476">
        <f t="shared" si="15"/>
        <v>8012.3593601895718</v>
      </c>
      <c r="K54" s="477"/>
      <c r="L54" s="478" t="s">
        <v>375</v>
      </c>
      <c r="M54" s="478" t="s">
        <v>322</v>
      </c>
      <c r="N54" s="478" t="s">
        <v>1314</v>
      </c>
      <c r="O54" s="479">
        <v>591794.22000000009</v>
      </c>
      <c r="P54" s="480">
        <v>2004</v>
      </c>
      <c r="Q54" s="479">
        <v>295.30649700598809</v>
      </c>
      <c r="R54" s="480">
        <v>128</v>
      </c>
      <c r="S54" s="479">
        <v>4623.3923437500007</v>
      </c>
      <c r="T54" s="475">
        <f t="shared" si="16"/>
        <v>66.8</v>
      </c>
      <c r="U54" s="476">
        <f t="shared" si="17"/>
        <v>8859.1949101796417</v>
      </c>
      <c r="V54" s="477"/>
      <c r="W54" s="477"/>
      <c r="X54" s="477"/>
      <c r="Y54" s="477"/>
      <c r="Z54" s="477"/>
      <c r="AA54" s="477"/>
      <c r="AB54" s="477"/>
      <c r="AC54" s="477"/>
      <c r="AD54" s="477"/>
      <c r="AE54" s="477"/>
      <c r="AF54" s="477"/>
      <c r="AG54" s="477"/>
      <c r="AH54" s="477"/>
      <c r="AI54" s="477"/>
      <c r="AJ54" s="477"/>
      <c r="AK54" s="477"/>
      <c r="AL54" s="477"/>
      <c r="AM54" s="477"/>
      <c r="AN54" s="477"/>
      <c r="AO54" s="477"/>
      <c r="AP54" s="477"/>
      <c r="AQ54" s="477"/>
      <c r="AR54" s="477"/>
      <c r="AS54" s="477"/>
      <c r="AT54" s="477"/>
      <c r="AU54" s="477"/>
      <c r="AV54" s="477"/>
      <c r="AW54" s="477"/>
      <c r="AX54" s="477"/>
      <c r="AY54" s="477"/>
      <c r="AZ54" s="477"/>
      <c r="BA54" s="477"/>
      <c r="BB54" s="477"/>
    </row>
    <row r="55" spans="1:54">
      <c r="A55" s="478" t="s">
        <v>375</v>
      </c>
      <c r="B55" s="478" t="s">
        <v>322</v>
      </c>
      <c r="C55" s="478" t="s">
        <v>1315</v>
      </c>
      <c r="D55" s="479">
        <v>304975.90000000008</v>
      </c>
      <c r="E55" s="480">
        <v>691</v>
      </c>
      <c r="F55" s="479">
        <v>441.35441389290895</v>
      </c>
      <c r="G55" s="480">
        <v>37</v>
      </c>
      <c r="H55" s="479">
        <v>8242.5918918918942</v>
      </c>
      <c r="I55" s="475">
        <f t="shared" si="14"/>
        <v>23.033333333333335</v>
      </c>
      <c r="J55" s="476">
        <f t="shared" si="15"/>
        <v>13240.632416787268</v>
      </c>
      <c r="K55" s="477"/>
      <c r="L55" s="478" t="s">
        <v>375</v>
      </c>
      <c r="M55" s="478" t="s">
        <v>322</v>
      </c>
      <c r="N55" s="478" t="s">
        <v>1315</v>
      </c>
      <c r="O55" s="479">
        <v>283398.71999999997</v>
      </c>
      <c r="P55" s="480">
        <v>635</v>
      </c>
      <c r="Q55" s="479">
        <v>446.29719685039368</v>
      </c>
      <c r="R55" s="480">
        <v>37</v>
      </c>
      <c r="S55" s="479">
        <v>7659.4248648648645</v>
      </c>
      <c r="T55" s="475">
        <f t="shared" si="16"/>
        <v>21.166666666666668</v>
      </c>
      <c r="U55" s="476">
        <f t="shared" si="17"/>
        <v>13388.915905511809</v>
      </c>
      <c r="V55" s="477"/>
      <c r="W55" s="477"/>
      <c r="X55" s="477"/>
      <c r="Y55" s="477"/>
      <c r="Z55" s="477"/>
      <c r="AA55" s="477"/>
      <c r="AB55" s="477"/>
      <c r="AC55" s="477"/>
      <c r="AD55" s="477"/>
      <c r="AE55" s="477"/>
      <c r="AF55" s="477"/>
      <c r="AG55" s="477"/>
      <c r="AH55" s="477"/>
      <c r="AI55" s="477"/>
      <c r="AJ55" s="477"/>
      <c r="AK55" s="477"/>
      <c r="AL55" s="477"/>
      <c r="AM55" s="477"/>
      <c r="AN55" s="477"/>
      <c r="AO55" s="477"/>
      <c r="AP55" s="477"/>
      <c r="AQ55" s="477"/>
      <c r="AR55" s="477"/>
      <c r="AS55" s="477"/>
      <c r="AT55" s="477"/>
      <c r="AU55" s="477"/>
      <c r="AV55" s="477"/>
      <c r="AW55" s="477"/>
      <c r="AX55" s="477"/>
      <c r="AY55" s="477"/>
      <c r="AZ55" s="477"/>
      <c r="BA55" s="477"/>
      <c r="BB55" s="477"/>
    </row>
    <row r="56" spans="1:54">
      <c r="A56" s="478" t="s">
        <v>375</v>
      </c>
      <c r="B56" s="478" t="s">
        <v>322</v>
      </c>
      <c r="C56" s="478" t="s">
        <v>1435</v>
      </c>
      <c r="D56" s="479">
        <v>38927.169999999991</v>
      </c>
      <c r="E56" s="480">
        <v>336</v>
      </c>
      <c r="F56" s="479">
        <v>115.85467261904759</v>
      </c>
      <c r="G56" s="480">
        <v>10</v>
      </c>
      <c r="H56" s="479">
        <v>3892.7169999999992</v>
      </c>
      <c r="I56" s="475">
        <f t="shared" si="14"/>
        <v>11.2</v>
      </c>
      <c r="J56" s="476">
        <f t="shared" si="15"/>
        <v>3475.6401785714279</v>
      </c>
      <c r="K56" s="477"/>
      <c r="L56" s="478" t="s">
        <v>375</v>
      </c>
      <c r="M56" s="478" t="s">
        <v>322</v>
      </c>
      <c r="N56" s="478" t="s">
        <v>1435</v>
      </c>
      <c r="O56" s="479">
        <v>53723.01</v>
      </c>
      <c r="P56" s="480">
        <v>284</v>
      </c>
      <c r="Q56" s="479">
        <v>189.1655281690141</v>
      </c>
      <c r="R56" s="480">
        <v>10</v>
      </c>
      <c r="S56" s="479">
        <v>5372.3010000000004</v>
      </c>
      <c r="T56" s="475">
        <f t="shared" si="16"/>
        <v>9.4666666666666668</v>
      </c>
      <c r="U56" s="476">
        <f t="shared" si="17"/>
        <v>5674.9658450704228</v>
      </c>
      <c r="V56" s="477"/>
      <c r="W56" s="477"/>
      <c r="X56" s="477"/>
      <c r="Y56" s="477"/>
      <c r="Z56" s="477"/>
      <c r="AA56" s="477"/>
      <c r="AB56" s="477"/>
      <c r="AC56" s="477"/>
      <c r="AD56" s="477"/>
      <c r="AE56" s="477"/>
      <c r="AF56" s="477"/>
      <c r="AG56" s="477"/>
      <c r="AH56" s="477"/>
      <c r="AI56" s="477"/>
      <c r="AJ56" s="477"/>
      <c r="AK56" s="477"/>
      <c r="AL56" s="477"/>
      <c r="AM56" s="477"/>
      <c r="AN56" s="477"/>
      <c r="AO56" s="477"/>
      <c r="AP56" s="477"/>
      <c r="AQ56" s="477"/>
      <c r="AR56" s="477"/>
      <c r="AS56" s="477"/>
      <c r="AT56" s="477"/>
      <c r="AU56" s="477"/>
      <c r="AV56" s="477"/>
      <c r="AW56" s="477"/>
      <c r="AX56" s="477"/>
      <c r="AY56" s="477"/>
      <c r="AZ56" s="477"/>
      <c r="BA56" s="477"/>
      <c r="BB56" s="477"/>
    </row>
    <row r="57" spans="1:54">
      <c r="A57" s="478" t="s">
        <v>375</v>
      </c>
      <c r="B57" s="478" t="s">
        <v>322</v>
      </c>
      <c r="C57" s="478" t="s">
        <v>1436</v>
      </c>
      <c r="D57" s="479">
        <v>408913.26000000007</v>
      </c>
      <c r="E57" s="480">
        <v>717</v>
      </c>
      <c r="F57" s="479">
        <v>570.31138075313822</v>
      </c>
      <c r="G57" s="480">
        <v>35</v>
      </c>
      <c r="H57" s="479">
        <v>11683.236000000003</v>
      </c>
      <c r="I57" s="475">
        <f t="shared" si="14"/>
        <v>23.9</v>
      </c>
      <c r="J57" s="476">
        <f t="shared" si="15"/>
        <v>17109.341422594145</v>
      </c>
      <c r="K57" s="477"/>
      <c r="L57" s="478" t="s">
        <v>375</v>
      </c>
      <c r="M57" s="478" t="s">
        <v>322</v>
      </c>
      <c r="N57" s="478" t="s">
        <v>1436</v>
      </c>
      <c r="O57" s="479">
        <v>413174.25</v>
      </c>
      <c r="P57" s="480">
        <v>687</v>
      </c>
      <c r="Q57" s="479">
        <v>601.4181222707424</v>
      </c>
      <c r="R57" s="480">
        <v>34</v>
      </c>
      <c r="S57" s="479">
        <v>12152.183823529413</v>
      </c>
      <c r="T57" s="475">
        <f t="shared" si="16"/>
        <v>22.9</v>
      </c>
      <c r="U57" s="476">
        <f t="shared" si="17"/>
        <v>18042.543668122271</v>
      </c>
      <c r="V57" s="477"/>
      <c r="W57" s="477"/>
      <c r="X57" s="477"/>
      <c r="Y57" s="477"/>
      <c r="Z57" s="477"/>
      <c r="AA57" s="477"/>
      <c r="AB57" s="477"/>
      <c r="AC57" s="477"/>
      <c r="AD57" s="477"/>
      <c r="AE57" s="477"/>
      <c r="AF57" s="477"/>
      <c r="AG57" s="477"/>
      <c r="AH57" s="477"/>
      <c r="AI57" s="477"/>
      <c r="AJ57" s="477"/>
      <c r="AK57" s="477"/>
      <c r="AL57" s="477"/>
      <c r="AM57" s="477"/>
      <c r="AN57" s="477"/>
      <c r="AO57" s="477"/>
      <c r="AP57" s="477"/>
      <c r="AQ57" s="477"/>
      <c r="AR57" s="477"/>
      <c r="AS57" s="477"/>
      <c r="AT57" s="477"/>
      <c r="AU57" s="477"/>
      <c r="AV57" s="477"/>
      <c r="AW57" s="477"/>
      <c r="AX57" s="477"/>
      <c r="AY57" s="477"/>
      <c r="AZ57" s="477"/>
      <c r="BA57" s="477"/>
      <c r="BB57" s="477"/>
    </row>
    <row r="58" spans="1:54">
      <c r="A58" s="478" t="s">
        <v>375</v>
      </c>
      <c r="B58" s="478" t="s">
        <v>322</v>
      </c>
      <c r="C58" s="478" t="s">
        <v>1359</v>
      </c>
      <c r="D58" s="479">
        <v>207621.69999999992</v>
      </c>
      <c r="E58" s="480">
        <v>571</v>
      </c>
      <c r="F58" s="479">
        <v>363.61068301225907</v>
      </c>
      <c r="G58" s="480">
        <v>19</v>
      </c>
      <c r="H58" s="479">
        <v>10927.457894736837</v>
      </c>
      <c r="I58" s="475">
        <f t="shared" si="14"/>
        <v>19.033333333333335</v>
      </c>
      <c r="J58" s="476">
        <f t="shared" si="15"/>
        <v>10908.320490367771</v>
      </c>
      <c r="K58" s="477"/>
      <c r="L58" s="478" t="s">
        <v>375</v>
      </c>
      <c r="M58" s="478" t="s">
        <v>322</v>
      </c>
      <c r="N58" s="478" t="s">
        <v>1359</v>
      </c>
      <c r="O58" s="479">
        <v>323787.29999999993</v>
      </c>
      <c r="P58" s="480">
        <v>558</v>
      </c>
      <c r="Q58" s="479">
        <v>580.26397849462353</v>
      </c>
      <c r="R58" s="480">
        <v>19</v>
      </c>
      <c r="S58" s="479">
        <v>17041.43684210526</v>
      </c>
      <c r="T58" s="475">
        <f t="shared" si="16"/>
        <v>18.600000000000001</v>
      </c>
      <c r="U58" s="476">
        <f t="shared" si="17"/>
        <v>17407.919354838705</v>
      </c>
      <c r="V58" s="477"/>
      <c r="W58" s="477"/>
      <c r="X58" s="477"/>
      <c r="Y58" s="477"/>
      <c r="Z58" s="477"/>
      <c r="AA58" s="477"/>
      <c r="AB58" s="477"/>
      <c r="AC58" s="477"/>
      <c r="AD58" s="477"/>
      <c r="AE58" s="477"/>
      <c r="AF58" s="477"/>
      <c r="AG58" s="477"/>
      <c r="AH58" s="477"/>
      <c r="AI58" s="477"/>
      <c r="AJ58" s="477"/>
      <c r="AK58" s="477"/>
      <c r="AL58" s="477"/>
      <c r="AM58" s="477"/>
      <c r="AN58" s="477"/>
      <c r="AO58" s="477"/>
      <c r="AP58" s="477"/>
      <c r="AQ58" s="477"/>
      <c r="AR58" s="477"/>
      <c r="AS58" s="477"/>
      <c r="AT58" s="477"/>
      <c r="AU58" s="477"/>
      <c r="AV58" s="477"/>
      <c r="AW58" s="477"/>
      <c r="AX58" s="477"/>
      <c r="AY58" s="477"/>
      <c r="AZ58" s="477"/>
      <c r="BA58" s="477"/>
      <c r="BB58" s="477"/>
    </row>
    <row r="59" spans="1:54">
      <c r="A59" s="887" t="s">
        <v>1411</v>
      </c>
      <c r="B59" s="887"/>
      <c r="C59" s="887"/>
      <c r="D59" s="531">
        <f>SUM(D47:D58)</f>
        <v>11390763.769999998</v>
      </c>
      <c r="E59" s="532">
        <f>SUM(E47:E58)</f>
        <v>28162</v>
      </c>
      <c r="F59" s="531">
        <f>D59/E59</f>
        <v>404.47282756906463</v>
      </c>
      <c r="G59" s="532">
        <f>SUM(G47:G58)</f>
        <v>1028</v>
      </c>
      <c r="H59" s="531">
        <f>D59/G59</f>
        <v>11080.509503891048</v>
      </c>
      <c r="I59" s="532">
        <f>SUM(I47:I58)</f>
        <v>938.73333333333335</v>
      </c>
      <c r="J59" s="531">
        <f t="shared" si="15"/>
        <v>12134.184827071938</v>
      </c>
      <c r="L59" s="888" t="s">
        <v>1411</v>
      </c>
      <c r="M59" s="888"/>
      <c r="N59" s="888"/>
      <c r="O59" s="481">
        <f>SUM(O47:O58)</f>
        <v>11902315.150000004</v>
      </c>
      <c r="P59" s="482">
        <f>SUM(P47:P58)</f>
        <v>25473</v>
      </c>
      <c r="Q59" s="481">
        <f>O59/P59</f>
        <v>467.25219448043043</v>
      </c>
      <c r="R59" s="482">
        <f>SUM(R47:R58)</f>
        <v>920</v>
      </c>
      <c r="S59" s="481">
        <f>O59/R59</f>
        <v>12937.299076086962</v>
      </c>
      <c r="T59" s="482">
        <f>SUM(T47:T58)</f>
        <v>849.09999999999991</v>
      </c>
      <c r="U59" s="481">
        <f t="shared" si="17"/>
        <v>14017.565834412913</v>
      </c>
    </row>
    <row r="60" spans="1:54">
      <c r="D60" s="484"/>
      <c r="E60" s="485"/>
      <c r="F60" s="484"/>
      <c r="G60" s="485"/>
      <c r="H60" s="484"/>
      <c r="I60" s="475"/>
      <c r="J60" s="476"/>
      <c r="M60" s="478"/>
      <c r="O60" s="484"/>
      <c r="P60" s="485"/>
      <c r="Q60" s="484"/>
      <c r="R60" s="485"/>
      <c r="S60" s="484"/>
      <c r="T60" s="485"/>
      <c r="U60" s="484"/>
    </row>
    <row r="61" spans="1:54">
      <c r="D61" s="484"/>
      <c r="E61" s="485"/>
      <c r="F61" s="484"/>
      <c r="G61" s="485"/>
      <c r="H61" s="484"/>
      <c r="I61" s="475"/>
      <c r="J61" s="476"/>
      <c r="O61" s="484"/>
      <c r="P61" s="485"/>
      <c r="Q61" s="484"/>
      <c r="R61" s="485"/>
      <c r="S61" s="484"/>
      <c r="T61" s="485"/>
      <c r="U61" s="484"/>
    </row>
    <row r="62" spans="1:54">
      <c r="A62" s="478" t="s">
        <v>317</v>
      </c>
      <c r="B62" s="478" t="s">
        <v>328</v>
      </c>
      <c r="C62" s="478" t="s">
        <v>1437</v>
      </c>
      <c r="D62" s="479">
        <v>3987584.8200000003</v>
      </c>
      <c r="E62" s="480">
        <v>15852</v>
      </c>
      <c r="F62" s="479">
        <v>251.55089704769114</v>
      </c>
      <c r="G62" s="480">
        <v>409</v>
      </c>
      <c r="H62" s="479">
        <v>9749.5961369193155</v>
      </c>
      <c r="I62" s="475">
        <f t="shared" ref="I62:I69" si="18">E62/30</f>
        <v>528.4</v>
      </c>
      <c r="J62" s="476">
        <f t="shared" ref="J62:J70" si="19">D62/I62</f>
        <v>7546.5269114307348</v>
      </c>
      <c r="K62" s="477"/>
      <c r="L62" s="478" t="s">
        <v>317</v>
      </c>
      <c r="M62" s="478" t="s">
        <v>328</v>
      </c>
      <c r="N62" s="478" t="s">
        <v>1437</v>
      </c>
      <c r="O62" s="479">
        <v>3989600.02</v>
      </c>
      <c r="P62" s="480">
        <v>15409</v>
      </c>
      <c r="Q62" s="479">
        <v>258.91362320721657</v>
      </c>
      <c r="R62" s="480">
        <v>405</v>
      </c>
      <c r="S62" s="479">
        <v>9850.8642469135812</v>
      </c>
      <c r="T62" s="475">
        <f t="shared" ref="T62:T69" si="20">P62/30</f>
        <v>513.63333333333333</v>
      </c>
      <c r="U62" s="476">
        <f t="shared" ref="U62:U70" si="21">O62/T62</f>
        <v>7767.4086962164974</v>
      </c>
      <c r="V62" s="477"/>
      <c r="W62" s="477"/>
      <c r="X62" s="477"/>
      <c r="Y62" s="477"/>
      <c r="Z62" s="477"/>
      <c r="AA62" s="477"/>
      <c r="AB62" s="477"/>
      <c r="AC62" s="477"/>
      <c r="AD62" s="477"/>
      <c r="AE62" s="477"/>
      <c r="AF62" s="477"/>
      <c r="AG62" s="477"/>
      <c r="AH62" s="477"/>
      <c r="AI62" s="477"/>
      <c r="AJ62" s="477"/>
      <c r="AK62" s="477"/>
      <c r="AL62" s="477"/>
      <c r="AM62" s="477"/>
      <c r="AN62" s="477"/>
      <c r="AO62" s="477"/>
      <c r="AP62" s="477"/>
      <c r="AQ62" s="477"/>
      <c r="AR62" s="477"/>
      <c r="AS62" s="477"/>
      <c r="AT62" s="477"/>
      <c r="AU62" s="477"/>
      <c r="AV62" s="477"/>
      <c r="AW62" s="477"/>
      <c r="AX62" s="477"/>
      <c r="AY62" s="477"/>
      <c r="AZ62" s="477"/>
      <c r="BA62" s="477"/>
      <c r="BB62" s="477"/>
    </row>
    <row r="63" spans="1:54">
      <c r="A63" s="478" t="s">
        <v>317</v>
      </c>
      <c r="B63" s="478" t="s">
        <v>328</v>
      </c>
      <c r="C63" s="478" t="s">
        <v>888</v>
      </c>
      <c r="D63" s="479">
        <v>260146.65000000002</v>
      </c>
      <c r="E63" s="480">
        <v>986</v>
      </c>
      <c r="F63" s="479">
        <v>263.84041582150104</v>
      </c>
      <c r="G63" s="480">
        <v>37</v>
      </c>
      <c r="H63" s="479">
        <v>7030.9905405405416</v>
      </c>
      <c r="I63" s="475">
        <f t="shared" si="18"/>
        <v>32.866666666666667</v>
      </c>
      <c r="J63" s="476">
        <f t="shared" si="19"/>
        <v>7915.2124746450309</v>
      </c>
      <c r="K63" s="477"/>
      <c r="L63" s="478" t="s">
        <v>317</v>
      </c>
      <c r="M63" s="478" t="s">
        <v>328</v>
      </c>
      <c r="N63" s="478" t="s">
        <v>888</v>
      </c>
      <c r="O63" s="479">
        <v>238206.79</v>
      </c>
      <c r="P63" s="480">
        <v>679</v>
      </c>
      <c r="Q63" s="479">
        <v>350.82001472754052</v>
      </c>
      <c r="R63" s="480">
        <v>21</v>
      </c>
      <c r="S63" s="479">
        <v>11343.180476190477</v>
      </c>
      <c r="T63" s="475">
        <f t="shared" si="20"/>
        <v>22.633333333333333</v>
      </c>
      <c r="U63" s="476">
        <f t="shared" si="21"/>
        <v>10524.600441826216</v>
      </c>
      <c r="V63" s="477"/>
      <c r="W63" s="477"/>
      <c r="X63" s="477"/>
      <c r="Y63" s="477"/>
      <c r="Z63" s="477"/>
      <c r="AA63" s="477"/>
      <c r="AB63" s="477"/>
      <c r="AC63" s="477"/>
      <c r="AD63" s="477"/>
      <c r="AE63" s="477"/>
      <c r="AF63" s="477"/>
      <c r="AG63" s="477"/>
      <c r="AH63" s="477"/>
      <c r="AI63" s="477"/>
      <c r="AJ63" s="477"/>
      <c r="AK63" s="477"/>
      <c r="AL63" s="477"/>
      <c r="AM63" s="477"/>
      <c r="AN63" s="477"/>
      <c r="AO63" s="477"/>
      <c r="AP63" s="477"/>
      <c r="AQ63" s="477"/>
      <c r="AR63" s="477"/>
      <c r="AS63" s="477"/>
      <c r="AT63" s="477"/>
      <c r="AU63" s="477"/>
      <c r="AV63" s="477"/>
      <c r="AW63" s="477"/>
      <c r="AX63" s="477"/>
      <c r="AY63" s="477"/>
      <c r="AZ63" s="477"/>
      <c r="BA63" s="477"/>
      <c r="BB63" s="477"/>
    </row>
    <row r="64" spans="1:54" s="486" customFormat="1">
      <c r="A64" s="478" t="s">
        <v>317</v>
      </c>
      <c r="B64" s="478" t="s">
        <v>328</v>
      </c>
      <c r="C64" s="478" t="s">
        <v>1438</v>
      </c>
      <c r="D64" s="479">
        <v>206439.46</v>
      </c>
      <c r="E64" s="480">
        <v>783</v>
      </c>
      <c r="F64" s="479">
        <v>263.65192848020433</v>
      </c>
      <c r="G64" s="480">
        <v>19</v>
      </c>
      <c r="H64" s="479">
        <v>10865.234736842105</v>
      </c>
      <c r="I64" s="475">
        <f t="shared" si="18"/>
        <v>26.1</v>
      </c>
      <c r="J64" s="476">
        <f t="shared" si="19"/>
        <v>7909.5578544061291</v>
      </c>
      <c r="K64" s="477"/>
      <c r="L64" s="478" t="s">
        <v>317</v>
      </c>
      <c r="M64" s="478" t="s">
        <v>328</v>
      </c>
      <c r="N64" s="478" t="s">
        <v>1438</v>
      </c>
      <c r="O64" s="479">
        <v>85837.38</v>
      </c>
      <c r="P64" s="480">
        <v>642</v>
      </c>
      <c r="Q64" s="479">
        <v>133.70308411214955</v>
      </c>
      <c r="R64" s="480">
        <v>20</v>
      </c>
      <c r="S64" s="479">
        <v>4291.8690000000006</v>
      </c>
      <c r="T64" s="475">
        <f t="shared" si="20"/>
        <v>21.4</v>
      </c>
      <c r="U64" s="476">
        <f t="shared" si="21"/>
        <v>4011.0925233644866</v>
      </c>
      <c r="V64" s="477"/>
      <c r="W64" s="477"/>
      <c r="X64" s="477"/>
      <c r="Y64" s="477"/>
      <c r="Z64" s="477"/>
      <c r="AA64" s="477"/>
      <c r="AB64" s="477"/>
      <c r="AC64" s="477"/>
      <c r="AD64" s="477"/>
      <c r="AE64" s="477"/>
      <c r="AF64" s="477"/>
      <c r="AG64" s="477"/>
      <c r="AH64" s="477"/>
      <c r="AI64" s="477"/>
      <c r="AJ64" s="477"/>
      <c r="AK64" s="477"/>
      <c r="AL64" s="477"/>
      <c r="AM64" s="477"/>
      <c r="AN64" s="477"/>
      <c r="AO64" s="477"/>
      <c r="AP64" s="477"/>
      <c r="AQ64" s="477"/>
      <c r="AR64" s="477"/>
      <c r="AS64" s="477"/>
      <c r="AT64" s="477"/>
      <c r="AU64" s="477"/>
      <c r="AV64" s="477"/>
      <c r="AW64" s="477"/>
      <c r="AX64" s="477"/>
      <c r="AY64" s="477"/>
      <c r="AZ64" s="477"/>
      <c r="BA64" s="477"/>
      <c r="BB64" s="477"/>
    </row>
    <row r="65" spans="1:54" s="486" customFormat="1">
      <c r="A65" s="478" t="s">
        <v>317</v>
      </c>
      <c r="B65" s="478" t="s">
        <v>328</v>
      </c>
      <c r="C65" s="478" t="s">
        <v>1204</v>
      </c>
      <c r="D65" s="479">
        <v>1094075.8199999998</v>
      </c>
      <c r="E65" s="480">
        <v>4839</v>
      </c>
      <c r="F65" s="479">
        <v>226.09543707377554</v>
      </c>
      <c r="G65" s="480">
        <v>142</v>
      </c>
      <c r="H65" s="479">
        <v>7704.7592957746465</v>
      </c>
      <c r="I65" s="475">
        <f t="shared" si="18"/>
        <v>161.30000000000001</v>
      </c>
      <c r="J65" s="476">
        <f t="shared" si="19"/>
        <v>6782.8631122132656</v>
      </c>
      <c r="K65" s="477"/>
      <c r="L65" s="478" t="s">
        <v>317</v>
      </c>
      <c r="M65" s="478" t="s">
        <v>328</v>
      </c>
      <c r="N65" s="478" t="s">
        <v>1204</v>
      </c>
      <c r="O65" s="479">
        <v>1076805.1399999999</v>
      </c>
      <c r="P65" s="480">
        <v>4403</v>
      </c>
      <c r="Q65" s="479">
        <v>244.56169429934133</v>
      </c>
      <c r="R65" s="480">
        <v>134</v>
      </c>
      <c r="S65" s="479">
        <v>8035.8592537313425</v>
      </c>
      <c r="T65" s="475">
        <f t="shared" si="20"/>
        <v>146.76666666666668</v>
      </c>
      <c r="U65" s="476">
        <f t="shared" si="21"/>
        <v>7336.8508289802394</v>
      </c>
      <c r="V65" s="477"/>
      <c r="W65" s="477"/>
      <c r="X65" s="477"/>
      <c r="Y65" s="477"/>
      <c r="Z65" s="477"/>
      <c r="AA65" s="477"/>
      <c r="AB65" s="477"/>
      <c r="AC65" s="477"/>
      <c r="AD65" s="477"/>
      <c r="AE65" s="477"/>
      <c r="AF65" s="477"/>
      <c r="AG65" s="477"/>
      <c r="AH65" s="477"/>
      <c r="AI65" s="477"/>
      <c r="AJ65" s="477"/>
      <c r="AK65" s="477"/>
      <c r="AL65" s="477"/>
      <c r="AM65" s="477"/>
      <c r="AN65" s="477"/>
      <c r="AO65" s="477"/>
      <c r="AP65" s="477"/>
      <c r="AQ65" s="477"/>
      <c r="AR65" s="477"/>
      <c r="AS65" s="477"/>
      <c r="AT65" s="477"/>
      <c r="AU65" s="477"/>
      <c r="AV65" s="477"/>
      <c r="AW65" s="477"/>
      <c r="AX65" s="477"/>
      <c r="AY65" s="477"/>
      <c r="AZ65" s="477"/>
      <c r="BA65" s="477"/>
      <c r="BB65" s="477"/>
    </row>
    <row r="66" spans="1:54">
      <c r="A66" s="478" t="s">
        <v>317</v>
      </c>
      <c r="B66" s="478" t="s">
        <v>328</v>
      </c>
      <c r="C66" s="478" t="s">
        <v>1439</v>
      </c>
      <c r="D66" s="479">
        <v>1736940.6700000004</v>
      </c>
      <c r="E66" s="480">
        <v>8332</v>
      </c>
      <c r="F66" s="479">
        <v>208.46623499759966</v>
      </c>
      <c r="G66" s="480">
        <v>488</v>
      </c>
      <c r="H66" s="479">
        <v>3559.3046516393451</v>
      </c>
      <c r="I66" s="475">
        <f t="shared" si="18"/>
        <v>277.73333333333335</v>
      </c>
      <c r="J66" s="476">
        <f t="shared" si="19"/>
        <v>6253.9870499279896</v>
      </c>
      <c r="K66" s="477"/>
      <c r="L66" s="478" t="s">
        <v>317</v>
      </c>
      <c r="M66" s="478" t="s">
        <v>328</v>
      </c>
      <c r="N66" s="478" t="s">
        <v>1439</v>
      </c>
      <c r="O66" s="479">
        <v>1671468.2500000002</v>
      </c>
      <c r="P66" s="480">
        <v>7362</v>
      </c>
      <c r="Q66" s="479">
        <v>227.03996875848958</v>
      </c>
      <c r="R66" s="480">
        <v>444</v>
      </c>
      <c r="S66" s="479">
        <v>3764.568130630631</v>
      </c>
      <c r="T66" s="475">
        <f t="shared" si="20"/>
        <v>245.4</v>
      </c>
      <c r="U66" s="476">
        <f t="shared" si="21"/>
        <v>6811.1990627546866</v>
      </c>
      <c r="V66" s="477"/>
      <c r="W66" s="477"/>
      <c r="X66" s="477"/>
      <c r="Y66" s="477"/>
      <c r="Z66" s="477"/>
      <c r="AA66" s="477"/>
      <c r="AB66" s="477"/>
      <c r="AC66" s="477"/>
      <c r="AD66" s="477"/>
      <c r="AE66" s="477"/>
      <c r="AF66" s="477"/>
      <c r="AG66" s="477"/>
      <c r="AH66" s="477"/>
      <c r="AI66" s="477"/>
      <c r="AJ66" s="477"/>
      <c r="AK66" s="477"/>
      <c r="AL66" s="477"/>
      <c r="AM66" s="477"/>
      <c r="AN66" s="477"/>
      <c r="AO66" s="477"/>
      <c r="AP66" s="477"/>
      <c r="AQ66" s="477"/>
      <c r="AR66" s="477"/>
      <c r="AS66" s="477"/>
      <c r="AT66" s="477"/>
      <c r="AU66" s="477"/>
      <c r="AV66" s="477"/>
      <c r="AW66" s="477"/>
      <c r="AX66" s="477"/>
      <c r="AY66" s="477"/>
      <c r="AZ66" s="477"/>
      <c r="BA66" s="477"/>
      <c r="BB66" s="477"/>
    </row>
    <row r="67" spans="1:54">
      <c r="A67" s="478" t="s">
        <v>317</v>
      </c>
      <c r="B67" s="478" t="s">
        <v>328</v>
      </c>
      <c r="C67" s="478" t="s">
        <v>867</v>
      </c>
      <c r="D67" s="479">
        <v>526942.39</v>
      </c>
      <c r="E67" s="480">
        <v>1690</v>
      </c>
      <c r="F67" s="479">
        <v>311.80023076923078</v>
      </c>
      <c r="G67" s="480">
        <v>68</v>
      </c>
      <c r="H67" s="479">
        <v>7749.1527941176473</v>
      </c>
      <c r="I67" s="475">
        <f t="shared" si="18"/>
        <v>56.333333333333336</v>
      </c>
      <c r="J67" s="476">
        <f t="shared" si="19"/>
        <v>9354.0069230769222</v>
      </c>
      <c r="K67" s="477"/>
      <c r="L67" s="478" t="s">
        <v>317</v>
      </c>
      <c r="M67" s="478" t="s">
        <v>328</v>
      </c>
      <c r="N67" s="478" t="s">
        <v>867</v>
      </c>
      <c r="O67" s="479">
        <v>401141.13000000006</v>
      </c>
      <c r="P67" s="480">
        <v>1602</v>
      </c>
      <c r="Q67" s="479">
        <v>250.4002059925094</v>
      </c>
      <c r="R67" s="480">
        <v>71</v>
      </c>
      <c r="S67" s="479">
        <v>5649.8750704225358</v>
      </c>
      <c r="T67" s="475">
        <f t="shared" si="20"/>
        <v>53.4</v>
      </c>
      <c r="U67" s="476">
        <f t="shared" si="21"/>
        <v>7512.0061797752824</v>
      </c>
      <c r="V67" s="477"/>
      <c r="W67" s="477"/>
      <c r="X67" s="477"/>
      <c r="Y67" s="477"/>
      <c r="Z67" s="477"/>
      <c r="AA67" s="477"/>
      <c r="AB67" s="477"/>
      <c r="AC67" s="477"/>
      <c r="AD67" s="477"/>
      <c r="AE67" s="477"/>
      <c r="AF67" s="477"/>
      <c r="AG67" s="477"/>
      <c r="AH67" s="477"/>
      <c r="AI67" s="477"/>
      <c r="AJ67" s="477"/>
      <c r="AK67" s="477"/>
      <c r="AL67" s="477"/>
      <c r="AM67" s="477"/>
      <c r="AN67" s="477"/>
      <c r="AO67" s="477"/>
      <c r="AP67" s="477"/>
      <c r="AQ67" s="477"/>
      <c r="AR67" s="477"/>
      <c r="AS67" s="477"/>
      <c r="AT67" s="477"/>
      <c r="AU67" s="477"/>
      <c r="AV67" s="477"/>
      <c r="AW67" s="477"/>
      <c r="AX67" s="477"/>
      <c r="AY67" s="477"/>
      <c r="AZ67" s="477"/>
      <c r="BA67" s="477"/>
      <c r="BB67" s="477"/>
    </row>
    <row r="68" spans="1:54">
      <c r="A68" s="478" t="s">
        <v>317</v>
      </c>
      <c r="B68" s="478" t="s">
        <v>328</v>
      </c>
      <c r="C68" s="478" t="s">
        <v>1440</v>
      </c>
      <c r="D68" s="479">
        <v>700880.71999999974</v>
      </c>
      <c r="E68" s="480">
        <v>2151</v>
      </c>
      <c r="F68" s="479">
        <v>325.8394793119478</v>
      </c>
      <c r="G68" s="480">
        <v>91</v>
      </c>
      <c r="H68" s="479">
        <v>7701.9859340659314</v>
      </c>
      <c r="I68" s="475">
        <f t="shared" si="18"/>
        <v>71.7</v>
      </c>
      <c r="J68" s="476">
        <f t="shared" si="19"/>
        <v>9775.1843793584339</v>
      </c>
      <c r="K68" s="477"/>
      <c r="L68" s="478" t="s">
        <v>317</v>
      </c>
      <c r="M68" s="478" t="s">
        <v>328</v>
      </c>
      <c r="N68" s="478" t="s">
        <v>1440</v>
      </c>
      <c r="O68" s="479">
        <v>729572.67</v>
      </c>
      <c r="P68" s="480">
        <v>2148</v>
      </c>
      <c r="Q68" s="479">
        <v>339.65208100558664</v>
      </c>
      <c r="R68" s="480">
        <v>88</v>
      </c>
      <c r="S68" s="479">
        <v>8290.598522727274</v>
      </c>
      <c r="T68" s="475">
        <f t="shared" si="20"/>
        <v>71.599999999999994</v>
      </c>
      <c r="U68" s="476">
        <f t="shared" si="21"/>
        <v>10189.5624301676</v>
      </c>
      <c r="V68" s="477"/>
      <c r="W68" s="477"/>
      <c r="X68" s="477"/>
      <c r="Y68" s="477"/>
      <c r="Z68" s="477"/>
      <c r="AA68" s="477"/>
      <c r="AB68" s="477"/>
      <c r="AC68" s="477"/>
      <c r="AD68" s="477"/>
      <c r="AE68" s="477"/>
      <c r="AF68" s="477"/>
      <c r="AG68" s="477"/>
      <c r="AH68" s="477"/>
      <c r="AI68" s="477"/>
      <c r="AJ68" s="477"/>
      <c r="AK68" s="477"/>
      <c r="AL68" s="477"/>
      <c r="AM68" s="477"/>
      <c r="AN68" s="477"/>
      <c r="AO68" s="477"/>
      <c r="AP68" s="477"/>
      <c r="AQ68" s="477"/>
      <c r="AR68" s="477"/>
      <c r="AS68" s="477"/>
      <c r="AT68" s="477"/>
      <c r="AU68" s="477"/>
      <c r="AV68" s="477"/>
      <c r="AW68" s="477"/>
      <c r="AX68" s="477"/>
      <c r="AY68" s="477"/>
      <c r="AZ68" s="477"/>
      <c r="BA68" s="477"/>
      <c r="BB68" s="477"/>
    </row>
    <row r="69" spans="1:54">
      <c r="A69" s="478" t="s">
        <v>317</v>
      </c>
      <c r="B69" s="478" t="s">
        <v>328</v>
      </c>
      <c r="C69" s="478" t="s">
        <v>1441</v>
      </c>
      <c r="D69" s="479">
        <v>1180044.99</v>
      </c>
      <c r="E69" s="480">
        <v>1144</v>
      </c>
      <c r="F69" s="479">
        <v>1031.5078583916084</v>
      </c>
      <c r="G69" s="480">
        <v>48</v>
      </c>
      <c r="H69" s="479">
        <v>24584.270625000001</v>
      </c>
      <c r="I69" s="475">
        <f t="shared" si="18"/>
        <v>38.133333333333333</v>
      </c>
      <c r="J69" s="476">
        <f t="shared" si="19"/>
        <v>30945.235751748252</v>
      </c>
      <c r="K69" s="477"/>
      <c r="L69" s="478" t="s">
        <v>317</v>
      </c>
      <c r="M69" s="478" t="s">
        <v>328</v>
      </c>
      <c r="N69" s="478" t="s">
        <v>1441</v>
      </c>
      <c r="O69" s="479">
        <v>1044517.61</v>
      </c>
      <c r="P69" s="480">
        <v>1370</v>
      </c>
      <c r="Q69" s="479">
        <v>755.88421897810224</v>
      </c>
      <c r="R69" s="480">
        <v>49</v>
      </c>
      <c r="S69" s="479">
        <v>21133.905714285713</v>
      </c>
      <c r="T69" s="475">
        <f t="shared" si="20"/>
        <v>45.666666666666664</v>
      </c>
      <c r="U69" s="476">
        <f t="shared" si="21"/>
        <v>22872.648394160584</v>
      </c>
      <c r="V69" s="477"/>
      <c r="W69" s="477"/>
      <c r="X69" s="477"/>
      <c r="Y69" s="477"/>
      <c r="Z69" s="477"/>
      <c r="AA69" s="477"/>
      <c r="AB69" s="477"/>
      <c r="AC69" s="477"/>
      <c r="AD69" s="477"/>
      <c r="AE69" s="477"/>
      <c r="AF69" s="477"/>
      <c r="AG69" s="477"/>
      <c r="AH69" s="477"/>
      <c r="AI69" s="477"/>
      <c r="AJ69" s="477"/>
      <c r="AK69" s="477"/>
      <c r="AL69" s="477"/>
      <c r="AM69" s="477"/>
      <c r="AN69" s="477"/>
      <c r="AO69" s="477"/>
      <c r="AP69" s="477"/>
      <c r="AQ69" s="477"/>
      <c r="AR69" s="477"/>
      <c r="AS69" s="477"/>
      <c r="AT69" s="477"/>
      <c r="AU69" s="477"/>
      <c r="AV69" s="477"/>
      <c r="AW69" s="477"/>
      <c r="AX69" s="477"/>
      <c r="AY69" s="477"/>
      <c r="AZ69" s="477"/>
      <c r="BA69" s="477"/>
      <c r="BB69" s="477"/>
    </row>
    <row r="70" spans="1:54">
      <c r="A70" s="887" t="s">
        <v>1411</v>
      </c>
      <c r="B70" s="887"/>
      <c r="C70" s="887"/>
      <c r="D70" s="531">
        <f>SUM(D62:D69)</f>
        <v>9693055.5199999996</v>
      </c>
      <c r="E70" s="532">
        <f>SUM(E62:E69)</f>
        <v>35777</v>
      </c>
      <c r="F70" s="531">
        <f>D70/E70</f>
        <v>270.92980182799005</v>
      </c>
      <c r="G70" s="532">
        <f>SUM(G62:G69)</f>
        <v>1302</v>
      </c>
      <c r="H70" s="531">
        <f>D70/G70</f>
        <v>7444.7431029185864</v>
      </c>
      <c r="I70" s="532">
        <f>SUM(I62:I69)</f>
        <v>1192.5666666666668</v>
      </c>
      <c r="J70" s="531">
        <f t="shared" si="19"/>
        <v>8127.8940548397004</v>
      </c>
      <c r="L70" s="888" t="s">
        <v>1411</v>
      </c>
      <c r="M70" s="888"/>
      <c r="N70" s="888"/>
      <c r="O70" s="481">
        <f>SUM(O62:O69)</f>
        <v>9237148.9899999984</v>
      </c>
      <c r="P70" s="482">
        <f>SUM(P62:P69)</f>
        <v>33615</v>
      </c>
      <c r="Q70" s="481">
        <f>O70/P70</f>
        <v>274.7924733006098</v>
      </c>
      <c r="R70" s="482">
        <f>SUM(R62:R69)</f>
        <v>1232</v>
      </c>
      <c r="S70" s="481">
        <f>O70/R70</f>
        <v>7497.6858685064926</v>
      </c>
      <c r="T70" s="482">
        <f>SUM(T62:T69)</f>
        <v>1120.5</v>
      </c>
      <c r="U70" s="481">
        <f t="shared" si="21"/>
        <v>8243.7741990182931</v>
      </c>
    </row>
    <row r="71" spans="1:54">
      <c r="D71" s="484"/>
      <c r="E71" s="485"/>
      <c r="F71" s="484"/>
      <c r="G71" s="485"/>
      <c r="H71" s="484"/>
      <c r="I71" s="475"/>
      <c r="J71" s="476"/>
      <c r="O71" s="484"/>
      <c r="P71" s="485"/>
      <c r="Q71" s="484"/>
      <c r="R71" s="485"/>
      <c r="S71" s="484"/>
      <c r="T71" s="485"/>
      <c r="U71" s="484"/>
    </row>
    <row r="72" spans="1:54">
      <c r="D72" s="484"/>
      <c r="E72" s="485"/>
      <c r="F72" s="484"/>
      <c r="G72" s="485"/>
      <c r="H72" s="484"/>
      <c r="I72" s="475"/>
      <c r="J72" s="476"/>
      <c r="O72" s="484"/>
      <c r="P72" s="485"/>
      <c r="Q72" s="484"/>
      <c r="R72" s="485"/>
      <c r="S72" s="484"/>
      <c r="T72" s="485"/>
      <c r="U72" s="484"/>
    </row>
    <row r="73" spans="1:54">
      <c r="A73" s="478" t="s">
        <v>317</v>
      </c>
      <c r="B73" s="478" t="s">
        <v>412</v>
      </c>
      <c r="C73" s="546" t="s">
        <v>1442</v>
      </c>
      <c r="D73" s="534">
        <v>7141288.419999999</v>
      </c>
      <c r="E73" s="547">
        <v>55074</v>
      </c>
      <c r="F73" s="534">
        <v>129.66714638486397</v>
      </c>
      <c r="G73" s="547">
        <v>909</v>
      </c>
      <c r="H73" s="534">
        <v>7856.2028822882276</v>
      </c>
      <c r="I73" s="532">
        <f>E73/30</f>
        <v>1835.8</v>
      </c>
      <c r="J73" s="531">
        <f>D73/I73</f>
        <v>3890.0143915459198</v>
      </c>
      <c r="K73" s="477"/>
      <c r="L73" s="478" t="s">
        <v>317</v>
      </c>
      <c r="M73" s="478" t="s">
        <v>412</v>
      </c>
      <c r="N73" s="548" t="s">
        <v>1442</v>
      </c>
      <c r="O73" s="549">
        <v>7158256.7199999997</v>
      </c>
      <c r="P73" s="550">
        <v>48033</v>
      </c>
      <c r="Q73" s="549">
        <v>149.02789165781857</v>
      </c>
      <c r="R73" s="550">
        <v>783</v>
      </c>
      <c r="S73" s="549">
        <v>9142.0903192848018</v>
      </c>
      <c r="T73" s="482">
        <f>P73/30</f>
        <v>1601.1</v>
      </c>
      <c r="U73" s="481">
        <f>O73/T73</f>
        <v>4470.836749734558</v>
      </c>
      <c r="V73" s="477"/>
      <c r="W73" s="477"/>
      <c r="X73" s="477"/>
      <c r="Y73" s="477"/>
      <c r="Z73" s="477"/>
      <c r="AA73" s="477"/>
      <c r="AB73" s="477"/>
      <c r="AC73" s="477"/>
      <c r="AD73" s="477"/>
      <c r="AE73" s="477"/>
      <c r="AF73" s="477"/>
      <c r="AG73" s="477"/>
      <c r="AH73" s="477"/>
      <c r="AI73" s="477"/>
      <c r="AJ73" s="477"/>
      <c r="AK73" s="477"/>
      <c r="AL73" s="477"/>
      <c r="AM73" s="477"/>
      <c r="AN73" s="477"/>
      <c r="AO73" s="477"/>
      <c r="AP73" s="477"/>
      <c r="AQ73" s="477"/>
      <c r="AR73" s="477"/>
      <c r="AS73" s="477"/>
      <c r="AT73" s="477"/>
      <c r="AU73" s="477"/>
      <c r="AV73" s="477"/>
      <c r="AW73" s="477"/>
      <c r="AX73" s="477"/>
      <c r="AY73" s="477"/>
      <c r="AZ73" s="477"/>
      <c r="BA73" s="477"/>
      <c r="BB73" s="477"/>
    </row>
    <row r="74" spans="1:54" s="486" customFormat="1">
      <c r="A74" s="487"/>
      <c r="B74" s="487"/>
      <c r="C74" s="487"/>
      <c r="D74" s="488"/>
      <c r="E74" s="489"/>
      <c r="F74" s="488"/>
      <c r="G74" s="489"/>
      <c r="H74" s="488"/>
      <c r="I74" s="475"/>
      <c r="J74" s="476"/>
      <c r="K74" s="477"/>
      <c r="L74" s="487"/>
      <c r="M74" s="487"/>
      <c r="N74" s="487"/>
      <c r="O74" s="488"/>
      <c r="P74" s="489"/>
      <c r="Q74" s="488"/>
      <c r="R74" s="489"/>
      <c r="S74" s="488"/>
      <c r="T74" s="475"/>
      <c r="U74" s="476"/>
      <c r="V74" s="477"/>
      <c r="W74" s="477"/>
      <c r="X74" s="477"/>
      <c r="Y74" s="477"/>
      <c r="Z74" s="477"/>
      <c r="AA74" s="477"/>
      <c r="AB74" s="477"/>
      <c r="AC74" s="477"/>
      <c r="AD74" s="477"/>
      <c r="AE74" s="477"/>
      <c r="AF74" s="477"/>
      <c r="AG74" s="477"/>
      <c r="AH74" s="477"/>
      <c r="AI74" s="477"/>
      <c r="AJ74" s="477"/>
      <c r="AK74" s="477"/>
      <c r="AL74" s="477"/>
      <c r="AM74" s="477"/>
      <c r="AN74" s="477"/>
      <c r="AO74" s="477"/>
      <c r="AP74" s="477"/>
      <c r="AQ74" s="477"/>
      <c r="AR74" s="477"/>
      <c r="AS74" s="477"/>
      <c r="AT74" s="477"/>
      <c r="AU74" s="477"/>
      <c r="AV74" s="477"/>
      <c r="AW74" s="477"/>
      <c r="AX74" s="477"/>
      <c r="AY74" s="477"/>
      <c r="AZ74" s="477"/>
      <c r="BA74" s="477"/>
      <c r="BB74" s="477"/>
    </row>
    <row r="75" spans="1:54">
      <c r="D75" s="484"/>
      <c r="E75" s="485"/>
      <c r="F75" s="484"/>
      <c r="G75" s="485"/>
      <c r="H75" s="484"/>
      <c r="I75" s="475"/>
      <c r="J75" s="476"/>
      <c r="O75" s="484"/>
      <c r="P75" s="485"/>
      <c r="Q75" s="484"/>
      <c r="R75" s="485"/>
      <c r="S75" s="484"/>
      <c r="T75" s="485"/>
      <c r="U75" s="484"/>
    </row>
    <row r="76" spans="1:54">
      <c r="A76" s="478" t="s">
        <v>365</v>
      </c>
      <c r="B76" s="478" t="s">
        <v>366</v>
      </c>
      <c r="C76" s="478" t="s">
        <v>1443</v>
      </c>
      <c r="D76" s="479">
        <v>352641.63</v>
      </c>
      <c r="E76" s="480">
        <v>982</v>
      </c>
      <c r="F76" s="479">
        <v>359.10552953156821</v>
      </c>
      <c r="G76" s="480">
        <v>31</v>
      </c>
      <c r="H76" s="479">
        <v>11375.536451612903</v>
      </c>
      <c r="I76" s="475">
        <f t="shared" ref="I76:I82" si="22">E76/30</f>
        <v>32.733333333333334</v>
      </c>
      <c r="J76" s="476">
        <f t="shared" ref="J76:J81" si="23">D76/I76</f>
        <v>10773.165885947046</v>
      </c>
      <c r="K76" s="477"/>
      <c r="L76" s="478" t="s">
        <v>365</v>
      </c>
      <c r="M76" s="478" t="s">
        <v>366</v>
      </c>
      <c r="N76" s="478" t="s">
        <v>1443</v>
      </c>
      <c r="O76" s="479">
        <v>260770.59999999998</v>
      </c>
      <c r="P76" s="480">
        <v>1172</v>
      </c>
      <c r="Q76" s="479">
        <v>222.5005119453925</v>
      </c>
      <c r="R76" s="480">
        <v>36</v>
      </c>
      <c r="S76" s="479">
        <v>7243.6277777777777</v>
      </c>
      <c r="T76" s="475">
        <f t="shared" ref="T76:T82" si="24">P76/30</f>
        <v>39.06666666666667</v>
      </c>
      <c r="U76" s="476">
        <f t="shared" ref="U76:U81" si="25">O76/T76</f>
        <v>6675.0153583617739</v>
      </c>
      <c r="V76" s="477"/>
      <c r="W76" s="477"/>
      <c r="X76" s="477"/>
      <c r="Y76" s="477"/>
      <c r="Z76" s="477"/>
      <c r="AA76" s="477"/>
      <c r="AB76" s="477"/>
      <c r="AC76" s="477"/>
      <c r="AD76" s="477"/>
      <c r="AE76" s="477"/>
      <c r="AF76" s="477"/>
      <c r="AG76" s="477"/>
      <c r="AH76" s="477"/>
      <c r="AI76" s="477"/>
      <c r="AJ76" s="477"/>
      <c r="AK76" s="477"/>
      <c r="AL76" s="477"/>
      <c r="AM76" s="477"/>
      <c r="AN76" s="477"/>
      <c r="AO76" s="477"/>
      <c r="AP76" s="477"/>
      <c r="AQ76" s="477"/>
      <c r="AR76" s="477"/>
      <c r="AS76" s="477"/>
      <c r="AT76" s="477"/>
      <c r="AU76" s="477"/>
      <c r="AV76" s="477"/>
      <c r="AW76" s="477"/>
      <c r="AX76" s="477"/>
      <c r="AY76" s="477"/>
      <c r="AZ76" s="477"/>
      <c r="BA76" s="477"/>
      <c r="BB76" s="477"/>
    </row>
    <row r="77" spans="1:54">
      <c r="A77" s="478" t="s">
        <v>365</v>
      </c>
      <c r="B77" s="478" t="s">
        <v>366</v>
      </c>
      <c r="C77" s="478" t="s">
        <v>1035</v>
      </c>
      <c r="D77" s="479">
        <v>1178167.8500000001</v>
      </c>
      <c r="E77" s="480">
        <v>2337</v>
      </c>
      <c r="F77" s="479">
        <v>504.13686350021396</v>
      </c>
      <c r="G77" s="480">
        <v>108</v>
      </c>
      <c r="H77" s="479">
        <v>10908.961574074076</v>
      </c>
      <c r="I77" s="475">
        <f t="shared" si="22"/>
        <v>77.900000000000006</v>
      </c>
      <c r="J77" s="476">
        <f t="shared" si="23"/>
        <v>15124.105905006418</v>
      </c>
      <c r="K77" s="477"/>
      <c r="L77" s="478" t="s">
        <v>365</v>
      </c>
      <c r="M77" s="478" t="s">
        <v>366</v>
      </c>
      <c r="N77" s="478" t="s">
        <v>1035</v>
      </c>
      <c r="O77" s="479">
        <v>691944.22999999975</v>
      </c>
      <c r="P77" s="480">
        <v>1957</v>
      </c>
      <c r="Q77" s="479">
        <v>353.57395503321396</v>
      </c>
      <c r="R77" s="480">
        <v>102</v>
      </c>
      <c r="S77" s="479">
        <v>6783.7669607843109</v>
      </c>
      <c r="T77" s="475">
        <f t="shared" si="24"/>
        <v>65.233333333333334</v>
      </c>
      <c r="U77" s="476">
        <f t="shared" si="25"/>
        <v>10607.218650996419</v>
      </c>
      <c r="V77" s="477"/>
      <c r="W77" s="477"/>
      <c r="X77" s="477"/>
      <c r="Y77" s="477"/>
      <c r="Z77" s="477"/>
      <c r="AA77" s="477"/>
      <c r="AB77" s="477"/>
      <c r="AC77" s="477"/>
      <c r="AD77" s="477"/>
      <c r="AE77" s="477"/>
      <c r="AF77" s="477"/>
      <c r="AG77" s="477"/>
      <c r="AH77" s="477"/>
      <c r="AI77" s="477"/>
      <c r="AJ77" s="477"/>
      <c r="AK77" s="477"/>
      <c r="AL77" s="477"/>
      <c r="AM77" s="477"/>
      <c r="AN77" s="477"/>
      <c r="AO77" s="477"/>
      <c r="AP77" s="477"/>
      <c r="AQ77" s="477"/>
      <c r="AR77" s="477"/>
      <c r="AS77" s="477"/>
      <c r="AT77" s="477"/>
      <c r="AU77" s="477"/>
      <c r="AV77" s="477"/>
      <c r="AW77" s="477"/>
      <c r="AX77" s="477"/>
      <c r="AY77" s="477"/>
      <c r="AZ77" s="477"/>
      <c r="BA77" s="477"/>
      <c r="BB77" s="477"/>
    </row>
    <row r="78" spans="1:54">
      <c r="A78" s="478" t="s">
        <v>365</v>
      </c>
      <c r="B78" s="478" t="s">
        <v>366</v>
      </c>
      <c r="C78" s="478" t="s">
        <v>1444</v>
      </c>
      <c r="D78" s="479">
        <v>474790.01000000007</v>
      </c>
      <c r="E78" s="480">
        <v>1924</v>
      </c>
      <c r="F78" s="479">
        <v>246.77235446985449</v>
      </c>
      <c r="G78" s="480">
        <v>68</v>
      </c>
      <c r="H78" s="479">
        <v>6982.2060294117655</v>
      </c>
      <c r="I78" s="475">
        <f t="shared" si="22"/>
        <v>64.13333333333334</v>
      </c>
      <c r="J78" s="476">
        <f t="shared" si="23"/>
        <v>7403.1706340956343</v>
      </c>
      <c r="K78" s="477"/>
      <c r="L78" s="478" t="s">
        <v>365</v>
      </c>
      <c r="M78" s="478" t="s">
        <v>366</v>
      </c>
      <c r="N78" s="478" t="s">
        <v>1444</v>
      </c>
      <c r="O78" s="479">
        <v>462514.93999999994</v>
      </c>
      <c r="P78" s="480">
        <v>1801</v>
      </c>
      <c r="Q78" s="479">
        <v>256.81007218212102</v>
      </c>
      <c r="R78" s="480">
        <v>64</v>
      </c>
      <c r="S78" s="479">
        <v>7226.7959374999991</v>
      </c>
      <c r="T78" s="475">
        <f t="shared" si="24"/>
        <v>60.033333333333331</v>
      </c>
      <c r="U78" s="476">
        <f t="shared" si="25"/>
        <v>7704.3021654636304</v>
      </c>
      <c r="V78" s="477"/>
      <c r="W78" s="477"/>
      <c r="X78" s="477"/>
      <c r="Y78" s="477"/>
      <c r="Z78" s="477"/>
      <c r="AA78" s="477"/>
      <c r="AB78" s="477"/>
      <c r="AC78" s="477"/>
      <c r="AD78" s="477"/>
      <c r="AE78" s="477"/>
      <c r="AF78" s="477"/>
      <c r="AG78" s="477"/>
      <c r="AH78" s="477"/>
      <c r="AI78" s="477"/>
      <c r="AJ78" s="477"/>
      <c r="AK78" s="477"/>
      <c r="AL78" s="477"/>
      <c r="AM78" s="477"/>
      <c r="AN78" s="477"/>
      <c r="AO78" s="477"/>
      <c r="AP78" s="477"/>
      <c r="AQ78" s="477"/>
      <c r="AR78" s="477"/>
      <c r="AS78" s="477"/>
      <c r="AT78" s="477"/>
      <c r="AU78" s="477"/>
      <c r="AV78" s="477"/>
      <c r="AW78" s="477"/>
      <c r="AX78" s="477"/>
      <c r="AY78" s="477"/>
      <c r="AZ78" s="477"/>
      <c r="BA78" s="477"/>
      <c r="BB78" s="477"/>
    </row>
    <row r="79" spans="1:54">
      <c r="A79" s="478" t="s">
        <v>365</v>
      </c>
      <c r="B79" s="478" t="s">
        <v>366</v>
      </c>
      <c r="C79" s="478" t="s">
        <v>1445</v>
      </c>
      <c r="D79" s="479">
        <v>376207.13</v>
      </c>
      <c r="E79" s="480">
        <v>1702</v>
      </c>
      <c r="F79" s="479">
        <v>221.03826674500587</v>
      </c>
      <c r="G79" s="480">
        <v>73</v>
      </c>
      <c r="H79" s="479">
        <v>5153.5223287671233</v>
      </c>
      <c r="I79" s="475">
        <f t="shared" si="22"/>
        <v>56.733333333333334</v>
      </c>
      <c r="J79" s="476">
        <f t="shared" si="23"/>
        <v>6631.1480023501763</v>
      </c>
      <c r="K79" s="477"/>
      <c r="L79" s="478" t="s">
        <v>365</v>
      </c>
      <c r="M79" s="478" t="s">
        <v>366</v>
      </c>
      <c r="N79" s="478" t="s">
        <v>1445</v>
      </c>
      <c r="O79" s="479">
        <v>415634.4599999999</v>
      </c>
      <c r="P79" s="480">
        <v>1822</v>
      </c>
      <c r="Q79" s="479">
        <v>228.11990120746427</v>
      </c>
      <c r="R79" s="480">
        <v>75</v>
      </c>
      <c r="S79" s="479">
        <v>5541.7927999999984</v>
      </c>
      <c r="T79" s="475">
        <f t="shared" si="24"/>
        <v>60.733333333333334</v>
      </c>
      <c r="U79" s="476">
        <f t="shared" si="25"/>
        <v>6843.5970362239277</v>
      </c>
      <c r="V79" s="477"/>
      <c r="W79" s="477"/>
      <c r="X79" s="477"/>
      <c r="Y79" s="477"/>
      <c r="Z79" s="477"/>
      <c r="AA79" s="477"/>
      <c r="AB79" s="477"/>
      <c r="AC79" s="477"/>
      <c r="AD79" s="477"/>
      <c r="AE79" s="477"/>
      <c r="AF79" s="477"/>
      <c r="AG79" s="477"/>
      <c r="AH79" s="477"/>
      <c r="AI79" s="477"/>
      <c r="AJ79" s="477"/>
      <c r="AK79" s="477"/>
      <c r="AL79" s="477"/>
      <c r="AM79" s="477"/>
      <c r="AN79" s="477"/>
      <c r="AO79" s="477"/>
      <c r="AP79" s="477"/>
      <c r="AQ79" s="477"/>
      <c r="AR79" s="477"/>
      <c r="AS79" s="477"/>
      <c r="AT79" s="477"/>
      <c r="AU79" s="477"/>
      <c r="AV79" s="477"/>
      <c r="AW79" s="477"/>
      <c r="AX79" s="477"/>
      <c r="AY79" s="477"/>
      <c r="AZ79" s="477"/>
      <c r="BA79" s="477"/>
      <c r="BB79" s="477"/>
    </row>
    <row r="80" spans="1:54">
      <c r="A80" s="478" t="s">
        <v>365</v>
      </c>
      <c r="B80" s="478" t="s">
        <v>366</v>
      </c>
      <c r="C80" s="478" t="s">
        <v>1446</v>
      </c>
      <c r="D80" s="479">
        <v>198344.03</v>
      </c>
      <c r="E80" s="480">
        <v>731</v>
      </c>
      <c r="F80" s="479">
        <v>271.33246238030097</v>
      </c>
      <c r="G80" s="480">
        <v>59</v>
      </c>
      <c r="H80" s="479">
        <v>3361.763220338983</v>
      </c>
      <c r="I80" s="475">
        <f t="shared" si="22"/>
        <v>24.366666666666667</v>
      </c>
      <c r="J80" s="476">
        <f t="shared" si="23"/>
        <v>8139.9738714090281</v>
      </c>
      <c r="K80" s="477"/>
      <c r="L80" s="478" t="s">
        <v>365</v>
      </c>
      <c r="M80" s="478" t="s">
        <v>366</v>
      </c>
      <c r="N80" s="478" t="s">
        <v>1446</v>
      </c>
      <c r="O80" s="479">
        <v>168838.66</v>
      </c>
      <c r="P80" s="480">
        <v>873</v>
      </c>
      <c r="Q80" s="479">
        <v>193.40052691867126</v>
      </c>
      <c r="R80" s="480">
        <v>53</v>
      </c>
      <c r="S80" s="479">
        <v>3185.6350943396228</v>
      </c>
      <c r="T80" s="475">
        <f t="shared" si="24"/>
        <v>29.1</v>
      </c>
      <c r="U80" s="476">
        <f t="shared" si="25"/>
        <v>5802.0158075601375</v>
      </c>
      <c r="V80" s="477"/>
      <c r="W80" s="477"/>
      <c r="X80" s="477"/>
      <c r="Y80" s="477"/>
      <c r="Z80" s="477"/>
      <c r="AA80" s="477"/>
      <c r="AB80" s="477"/>
      <c r="AC80" s="477"/>
      <c r="AD80" s="477"/>
      <c r="AE80" s="477"/>
      <c r="AF80" s="477"/>
      <c r="AG80" s="477"/>
      <c r="AH80" s="477"/>
      <c r="AI80" s="477"/>
      <c r="AJ80" s="477"/>
      <c r="AK80" s="477"/>
      <c r="AL80" s="477"/>
      <c r="AM80" s="477"/>
      <c r="AN80" s="477"/>
      <c r="AO80" s="477"/>
      <c r="AP80" s="477"/>
      <c r="AQ80" s="477"/>
      <c r="AR80" s="477"/>
      <c r="AS80" s="477"/>
      <c r="AT80" s="477"/>
      <c r="AU80" s="477"/>
      <c r="AV80" s="477"/>
      <c r="AW80" s="477"/>
      <c r="AX80" s="477"/>
      <c r="AY80" s="477"/>
      <c r="AZ80" s="477"/>
      <c r="BA80" s="477"/>
      <c r="BB80" s="477"/>
    </row>
    <row r="81" spans="1:54">
      <c r="A81" s="478" t="s">
        <v>365</v>
      </c>
      <c r="B81" s="478" t="s">
        <v>366</v>
      </c>
      <c r="C81" s="478" t="s">
        <v>1247</v>
      </c>
      <c r="D81" s="479">
        <v>188592.45000000004</v>
      </c>
      <c r="E81" s="480">
        <v>794</v>
      </c>
      <c r="F81" s="479">
        <v>237.52197732997487</v>
      </c>
      <c r="G81" s="480">
        <v>37</v>
      </c>
      <c r="H81" s="479">
        <v>5097.0932432432446</v>
      </c>
      <c r="I81" s="475">
        <f t="shared" si="22"/>
        <v>26.466666666666665</v>
      </c>
      <c r="J81" s="476">
        <f t="shared" si="23"/>
        <v>7125.6593198992459</v>
      </c>
      <c r="K81" s="477"/>
      <c r="L81" s="478" t="s">
        <v>365</v>
      </c>
      <c r="M81" s="478" t="s">
        <v>366</v>
      </c>
      <c r="N81" s="478" t="s">
        <v>1247</v>
      </c>
      <c r="O81" s="479">
        <v>204661.47000000003</v>
      </c>
      <c r="P81" s="480">
        <v>899</v>
      </c>
      <c r="Q81" s="479">
        <v>227.65458286985543</v>
      </c>
      <c r="R81" s="480">
        <v>43</v>
      </c>
      <c r="S81" s="479">
        <v>4759.5690697674427</v>
      </c>
      <c r="T81" s="475">
        <f t="shared" si="24"/>
        <v>29.966666666666665</v>
      </c>
      <c r="U81" s="476">
        <f t="shared" si="25"/>
        <v>6829.637486095663</v>
      </c>
      <c r="V81" s="477"/>
      <c r="W81" s="477"/>
      <c r="X81" s="477"/>
      <c r="Y81" s="477"/>
      <c r="Z81" s="477"/>
      <c r="AA81" s="477"/>
      <c r="AB81" s="477"/>
      <c r="AC81" s="477"/>
      <c r="AD81" s="477"/>
      <c r="AE81" s="477"/>
      <c r="AF81" s="477"/>
      <c r="AG81" s="477"/>
      <c r="AH81" s="477"/>
      <c r="AI81" s="477"/>
      <c r="AJ81" s="477"/>
      <c r="AK81" s="477"/>
      <c r="AL81" s="477"/>
      <c r="AM81" s="477"/>
      <c r="AN81" s="477"/>
      <c r="AO81" s="477"/>
      <c r="AP81" s="477"/>
      <c r="AQ81" s="477"/>
      <c r="AR81" s="477"/>
      <c r="AS81" s="477"/>
      <c r="AT81" s="477"/>
      <c r="AU81" s="477"/>
      <c r="AV81" s="477"/>
      <c r="AW81" s="477"/>
      <c r="AX81" s="477"/>
      <c r="AY81" s="477"/>
      <c r="AZ81" s="477"/>
      <c r="BA81" s="477"/>
      <c r="BB81" s="477"/>
    </row>
    <row r="82" spans="1:54">
      <c r="A82" s="478" t="s">
        <v>365</v>
      </c>
      <c r="B82" s="478" t="s">
        <v>366</v>
      </c>
      <c r="C82" s="478" t="s">
        <v>1447</v>
      </c>
      <c r="D82" s="479">
        <v>113832.01</v>
      </c>
      <c r="E82" s="480">
        <v>0</v>
      </c>
      <c r="F82" s="479" t="s">
        <v>1448</v>
      </c>
      <c r="G82" s="480">
        <v>0</v>
      </c>
      <c r="H82" s="479" t="s">
        <v>1448</v>
      </c>
      <c r="I82" s="475">
        <f t="shared" si="22"/>
        <v>0</v>
      </c>
      <c r="J82" s="476"/>
      <c r="K82" s="477"/>
      <c r="L82" s="478" t="s">
        <v>365</v>
      </c>
      <c r="M82" s="478" t="s">
        <v>366</v>
      </c>
      <c r="N82" s="478" t="s">
        <v>1447</v>
      </c>
      <c r="O82" s="479">
        <v>117088.34999999999</v>
      </c>
      <c r="P82" s="480">
        <v>0</v>
      </c>
      <c r="Q82" s="479" t="s">
        <v>1448</v>
      </c>
      <c r="R82" s="480">
        <v>0</v>
      </c>
      <c r="S82" s="479" t="s">
        <v>1448</v>
      </c>
      <c r="T82" s="475">
        <f t="shared" si="24"/>
        <v>0</v>
      </c>
      <c r="U82" s="476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  <c r="AJ82" s="477"/>
      <c r="AK82" s="477"/>
      <c r="AL82" s="477"/>
      <c r="AM82" s="477"/>
      <c r="AN82" s="477"/>
      <c r="AO82" s="477"/>
      <c r="AP82" s="477"/>
      <c r="AQ82" s="477"/>
      <c r="AR82" s="477"/>
      <c r="AS82" s="477"/>
      <c r="AT82" s="477"/>
      <c r="AU82" s="477"/>
      <c r="AV82" s="477"/>
      <c r="AW82" s="477"/>
      <c r="AX82" s="477"/>
      <c r="AY82" s="477"/>
      <c r="AZ82" s="477"/>
      <c r="BA82" s="477"/>
      <c r="BB82" s="477"/>
    </row>
    <row r="83" spans="1:54">
      <c r="A83" s="887" t="s">
        <v>1411</v>
      </c>
      <c r="B83" s="887"/>
      <c r="C83" s="887"/>
      <c r="D83" s="531">
        <f>SUM(D76:D82)</f>
        <v>2882575.11</v>
      </c>
      <c r="E83" s="532">
        <f>SUM(E76:E82)</f>
        <v>8470</v>
      </c>
      <c r="F83" s="531">
        <f>D83/E83</f>
        <v>340.32763990554901</v>
      </c>
      <c r="G83" s="532">
        <f>SUM(G76:G82)</f>
        <v>376</v>
      </c>
      <c r="H83" s="531">
        <f>D83/G83</f>
        <v>7666.4231648936166</v>
      </c>
      <c r="I83" s="532">
        <f>SUM(I76:I82)</f>
        <v>282.33333333333331</v>
      </c>
      <c r="J83" s="531">
        <f>D83/I83</f>
        <v>10209.829197166469</v>
      </c>
      <c r="L83" s="888" t="s">
        <v>1411</v>
      </c>
      <c r="M83" s="888"/>
      <c r="N83" s="888"/>
      <c r="O83" s="481">
        <f>SUM(O76:O82)</f>
        <v>2321452.7099999995</v>
      </c>
      <c r="P83" s="482">
        <f>SUM(P76:P82)</f>
        <v>8524</v>
      </c>
      <c r="Q83" s="481">
        <f>O83/P83</f>
        <v>272.34311473486622</v>
      </c>
      <c r="R83" s="482">
        <f>SUM(R76:R82)</f>
        <v>373</v>
      </c>
      <c r="S83" s="481">
        <f>O83/R83</f>
        <v>6223.7338069705083</v>
      </c>
      <c r="T83" s="482">
        <f>SUM(T76:T82)</f>
        <v>284.13333333333333</v>
      </c>
      <c r="U83" s="481">
        <f>O83/T83</f>
        <v>8170.293442045986</v>
      </c>
    </row>
    <row r="84" spans="1:54" s="477" customFormat="1">
      <c r="D84" s="476"/>
      <c r="E84" s="475"/>
      <c r="F84" s="476"/>
      <c r="G84" s="475"/>
      <c r="H84" s="476"/>
      <c r="I84" s="475"/>
      <c r="J84" s="476"/>
      <c r="O84" s="476"/>
      <c r="P84" s="475"/>
      <c r="Q84" s="476"/>
      <c r="R84" s="475"/>
      <c r="S84" s="476"/>
      <c r="T84" s="475"/>
      <c r="U84" s="476"/>
    </row>
    <row r="85" spans="1:54">
      <c r="D85" s="484"/>
      <c r="E85" s="485"/>
      <c r="F85" s="484"/>
      <c r="G85" s="485"/>
      <c r="H85" s="484"/>
      <c r="I85" s="475"/>
      <c r="J85" s="476"/>
      <c r="O85" s="484"/>
      <c r="P85" s="485"/>
      <c r="Q85" s="484"/>
      <c r="R85" s="485"/>
      <c r="S85" s="484"/>
      <c r="T85" s="485"/>
      <c r="U85" s="484"/>
    </row>
    <row r="86" spans="1:54">
      <c r="A86" s="478" t="s">
        <v>349</v>
      </c>
      <c r="B86" s="478" t="s">
        <v>359</v>
      </c>
      <c r="C86" s="478" t="s">
        <v>1449</v>
      </c>
      <c r="D86" s="479">
        <v>7052575.1900000023</v>
      </c>
      <c r="E86" s="480">
        <v>37211</v>
      </c>
      <c r="F86" s="479">
        <v>189.52931095643768</v>
      </c>
      <c r="G86" s="480">
        <v>918</v>
      </c>
      <c r="H86" s="479">
        <v>7682.5437799564297</v>
      </c>
      <c r="I86" s="475">
        <f>E86/30</f>
        <v>1240.3666666666666</v>
      </c>
      <c r="J86" s="476">
        <f>D86/I86</f>
        <v>5685.8793286931304</v>
      </c>
      <c r="K86" s="477"/>
      <c r="L86" s="478" t="s">
        <v>349</v>
      </c>
      <c r="M86" s="478" t="s">
        <v>359</v>
      </c>
      <c r="N86" s="478" t="s">
        <v>1449</v>
      </c>
      <c r="O86" s="479">
        <v>7193681.5200000005</v>
      </c>
      <c r="P86" s="480">
        <v>36414</v>
      </c>
      <c r="Q86" s="479">
        <v>197.5526314055034</v>
      </c>
      <c r="R86" s="480">
        <v>887</v>
      </c>
      <c r="S86" s="479">
        <v>8110.125727170237</v>
      </c>
      <c r="T86" s="475">
        <f>P86/30</f>
        <v>1213.8</v>
      </c>
      <c r="U86" s="476">
        <f>O86/T86</f>
        <v>5926.5789421651016</v>
      </c>
      <c r="V86" s="477"/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  <c r="AH86" s="477"/>
      <c r="AI86" s="477"/>
      <c r="AJ86" s="477"/>
      <c r="AK86" s="477"/>
      <c r="AL86" s="477"/>
      <c r="AM86" s="477"/>
      <c r="AN86" s="477"/>
      <c r="AO86" s="477"/>
      <c r="AP86" s="477"/>
      <c r="AQ86" s="477"/>
      <c r="AR86" s="477"/>
      <c r="AS86" s="477"/>
      <c r="AT86" s="477"/>
      <c r="AU86" s="477"/>
      <c r="AV86" s="477"/>
      <c r="AW86" s="477"/>
      <c r="AX86" s="477"/>
      <c r="AY86" s="477"/>
      <c r="AZ86" s="477"/>
      <c r="BA86" s="477"/>
      <c r="BB86" s="477"/>
    </row>
    <row r="87" spans="1:54" s="477" customFormat="1">
      <c r="A87" s="478" t="s">
        <v>349</v>
      </c>
      <c r="B87" s="478" t="s">
        <v>359</v>
      </c>
      <c r="C87" s="478" t="s">
        <v>1450</v>
      </c>
      <c r="D87" s="479">
        <v>969137.00999999966</v>
      </c>
      <c r="E87" s="480">
        <v>756</v>
      </c>
      <c r="F87" s="479">
        <v>1281.9272619047615</v>
      </c>
      <c r="G87" s="480">
        <v>32</v>
      </c>
      <c r="H87" s="479">
        <v>30285.531562499989</v>
      </c>
      <c r="I87" s="475">
        <f>E87/30</f>
        <v>25.2</v>
      </c>
      <c r="J87" s="476">
        <f>D87/I87</f>
        <v>38457.817857142843</v>
      </c>
      <c r="L87" s="478" t="s">
        <v>349</v>
      </c>
      <c r="M87" s="478" t="s">
        <v>359</v>
      </c>
      <c r="N87" s="478" t="s">
        <v>1450</v>
      </c>
      <c r="O87" s="479">
        <v>944157.25</v>
      </c>
      <c r="P87" s="480">
        <v>726</v>
      </c>
      <c r="Q87" s="479">
        <v>1300.492079889807</v>
      </c>
      <c r="R87" s="480">
        <v>29</v>
      </c>
      <c r="S87" s="479">
        <v>32557.146551724134</v>
      </c>
      <c r="T87" s="475">
        <f>P87/30</f>
        <v>24.2</v>
      </c>
      <c r="U87" s="476">
        <f>O87/T87</f>
        <v>39014.762396694219</v>
      </c>
    </row>
    <row r="88" spans="1:54">
      <c r="A88" s="887" t="s">
        <v>1411</v>
      </c>
      <c r="B88" s="887"/>
      <c r="C88" s="887"/>
      <c r="D88" s="531">
        <f>SUM(D86:D87)</f>
        <v>8021712.200000002</v>
      </c>
      <c r="E88" s="532">
        <f>SUM(E86:E87)</f>
        <v>37967</v>
      </c>
      <c r="F88" s="531">
        <f>D88/E88</f>
        <v>211.28117049016257</v>
      </c>
      <c r="G88" s="532">
        <f>SUM(G86:G87)</f>
        <v>950</v>
      </c>
      <c r="H88" s="531">
        <f>D88/G88</f>
        <v>8443.90757894737</v>
      </c>
      <c r="I88" s="532">
        <f>SUM(I86:I87)</f>
        <v>1265.5666666666666</v>
      </c>
      <c r="J88" s="531">
        <f>D88/I88</f>
        <v>6338.4351147048774</v>
      </c>
      <c r="L88" s="888" t="s">
        <v>1411</v>
      </c>
      <c r="M88" s="888"/>
      <c r="N88" s="888"/>
      <c r="O88" s="481">
        <f>SUM(O86:O87)</f>
        <v>8137838.7700000005</v>
      </c>
      <c r="P88" s="482">
        <f>SUM(P86:P87)</f>
        <v>37140</v>
      </c>
      <c r="Q88" s="481">
        <f>O88/P88</f>
        <v>219.11251400107702</v>
      </c>
      <c r="R88" s="482">
        <f>SUM(R86:R87)</f>
        <v>916</v>
      </c>
      <c r="S88" s="481">
        <f>O88/R88</f>
        <v>8884.1034606986905</v>
      </c>
      <c r="T88" s="482">
        <f>SUM(T86:T87)</f>
        <v>1238</v>
      </c>
      <c r="U88" s="481">
        <f>O88/T88</f>
        <v>6573.375420032311</v>
      </c>
    </row>
    <row r="89" spans="1:54">
      <c r="D89" s="484"/>
      <c r="E89" s="485"/>
      <c r="F89" s="484"/>
      <c r="G89" s="485"/>
      <c r="H89" s="484"/>
      <c r="I89" s="475"/>
      <c r="J89" s="476"/>
      <c r="O89" s="484"/>
      <c r="P89" s="485"/>
      <c r="Q89" s="484"/>
      <c r="R89" s="485"/>
      <c r="S89" s="484"/>
      <c r="T89" s="485"/>
      <c r="U89" s="484"/>
    </row>
    <row r="90" spans="1:54">
      <c r="D90" s="484"/>
      <c r="E90" s="485"/>
      <c r="F90" s="484"/>
      <c r="G90" s="485"/>
      <c r="H90" s="484"/>
      <c r="I90" s="475"/>
      <c r="J90" s="476"/>
      <c r="O90" s="484"/>
      <c r="P90" s="485"/>
      <c r="Q90" s="484"/>
      <c r="R90" s="485"/>
      <c r="S90" s="484"/>
      <c r="T90" s="485"/>
      <c r="U90" s="484"/>
    </row>
    <row r="91" spans="1:54">
      <c r="A91" s="490" t="s">
        <v>397</v>
      </c>
      <c r="B91" s="490" t="s">
        <v>397</v>
      </c>
      <c r="C91" s="490" t="s">
        <v>1451</v>
      </c>
      <c r="D91" s="491">
        <v>303931.33000000007</v>
      </c>
      <c r="E91" s="492">
        <v>393.5</v>
      </c>
      <c r="F91" s="493">
        <v>772.37949174078801</v>
      </c>
      <c r="G91" s="494">
        <v>34</v>
      </c>
      <c r="H91" s="493">
        <v>8939.1567647058837</v>
      </c>
      <c r="I91" s="475">
        <f>E91/30</f>
        <v>13.116666666666667</v>
      </c>
      <c r="J91" s="476">
        <f>D91/I91</f>
        <v>23171.384752223639</v>
      </c>
      <c r="L91" s="490" t="s">
        <v>397</v>
      </c>
      <c r="M91" s="490" t="s">
        <v>397</v>
      </c>
      <c r="N91" s="490" t="s">
        <v>1451</v>
      </c>
      <c r="O91" s="491">
        <v>265494.83</v>
      </c>
      <c r="P91" s="492">
        <v>364</v>
      </c>
      <c r="Q91" s="493">
        <v>729.38140109890116</v>
      </c>
      <c r="R91" s="494">
        <v>33</v>
      </c>
      <c r="S91" s="493">
        <v>8045.2978787878792</v>
      </c>
      <c r="T91" s="475">
        <f>P91/30</f>
        <v>12.133333333333333</v>
      </c>
      <c r="U91" s="476">
        <f>O91/T91</f>
        <v>21881.442032967036</v>
      </c>
    </row>
    <row r="92" spans="1:54">
      <c r="A92" s="490" t="s">
        <v>397</v>
      </c>
      <c r="B92" s="490" t="s">
        <v>397</v>
      </c>
      <c r="C92" s="490" t="s">
        <v>1452</v>
      </c>
      <c r="D92" s="491">
        <v>76487.25</v>
      </c>
      <c r="E92" s="492">
        <v>889</v>
      </c>
      <c r="F92" s="493">
        <v>86.03740157480317</v>
      </c>
      <c r="G92" s="494">
        <v>51</v>
      </c>
      <c r="H92" s="493">
        <v>1499.75</v>
      </c>
      <c r="I92" s="475">
        <f>E92/30</f>
        <v>29.633333333333333</v>
      </c>
      <c r="J92" s="476">
        <f>D92/I92</f>
        <v>2581.1220472440946</v>
      </c>
      <c r="L92" s="490" t="s">
        <v>397</v>
      </c>
      <c r="M92" s="490" t="s">
        <v>397</v>
      </c>
      <c r="N92" s="490" t="s">
        <v>1452</v>
      </c>
      <c r="O92" s="491">
        <v>993525.31</v>
      </c>
      <c r="P92" s="492">
        <v>7052</v>
      </c>
      <c r="Q92" s="493">
        <v>140.88560833806014</v>
      </c>
      <c r="R92" s="494">
        <v>121</v>
      </c>
      <c r="S92" s="493">
        <v>8210.9529752066119</v>
      </c>
      <c r="T92" s="475">
        <f>P92/30</f>
        <v>235.06666666666666</v>
      </c>
      <c r="U92" s="476">
        <f>O92/T92</f>
        <v>4226.5682501418041</v>
      </c>
    </row>
    <row r="93" spans="1:54">
      <c r="A93" s="887" t="s">
        <v>1411</v>
      </c>
      <c r="B93" s="887"/>
      <c r="C93" s="887"/>
      <c r="D93" s="531">
        <f>SUM(D91:D92)</f>
        <v>380418.58000000007</v>
      </c>
      <c r="E93" s="532">
        <f>SUM(E91:E92)</f>
        <v>1282.5</v>
      </c>
      <c r="F93" s="531">
        <f>D93/E93</f>
        <v>296.6226744639377</v>
      </c>
      <c r="G93" s="532">
        <f>SUM(G91:G92)</f>
        <v>85</v>
      </c>
      <c r="H93" s="531">
        <f>D93/G93</f>
        <v>4475.5127058823537</v>
      </c>
      <c r="I93" s="532">
        <f>SUM(I91:I92)</f>
        <v>42.75</v>
      </c>
      <c r="J93" s="531">
        <f>D93/I93</f>
        <v>8898.6802339181304</v>
      </c>
      <c r="L93" s="888" t="s">
        <v>1411</v>
      </c>
      <c r="M93" s="888"/>
      <c r="N93" s="888"/>
      <c r="O93" s="481">
        <f>SUM(O91:O92)</f>
        <v>1259020.1400000001</v>
      </c>
      <c r="P93" s="482">
        <f>SUM(P91:P92)</f>
        <v>7416</v>
      </c>
      <c r="Q93" s="481">
        <f>O93/P93</f>
        <v>169.77078478964404</v>
      </c>
      <c r="R93" s="482">
        <f>SUM(R91:R92)</f>
        <v>154</v>
      </c>
      <c r="S93" s="481">
        <f>O93/R93</f>
        <v>8175.4554545454557</v>
      </c>
      <c r="T93" s="482">
        <f>SUM(T91:T92)</f>
        <v>247.2</v>
      </c>
      <c r="U93" s="481">
        <f>O93/T93</f>
        <v>5093.1235436893212</v>
      </c>
    </row>
    <row r="94" spans="1:54" s="486" customFormat="1">
      <c r="A94" s="462"/>
      <c r="B94" s="462"/>
      <c r="C94" s="462"/>
      <c r="D94" s="484"/>
      <c r="E94" s="485"/>
      <c r="F94" s="484"/>
      <c r="G94" s="485"/>
      <c r="H94" s="484"/>
      <c r="I94" s="475"/>
      <c r="J94" s="476"/>
      <c r="K94" s="462"/>
      <c r="L94" s="462"/>
      <c r="M94" s="462"/>
      <c r="N94" s="462"/>
      <c r="O94" s="484"/>
      <c r="P94" s="485"/>
      <c r="Q94" s="484"/>
      <c r="R94" s="485"/>
      <c r="S94" s="479"/>
      <c r="T94" s="475"/>
      <c r="U94" s="476"/>
      <c r="V94" s="477"/>
      <c r="W94" s="477"/>
      <c r="X94" s="477"/>
      <c r="Y94" s="477"/>
      <c r="Z94" s="477"/>
      <c r="AA94" s="477"/>
      <c r="AB94" s="477"/>
      <c r="AC94" s="477"/>
      <c r="AD94" s="477"/>
      <c r="AE94" s="477"/>
      <c r="AF94" s="477"/>
      <c r="AG94" s="477"/>
      <c r="AH94" s="477"/>
      <c r="AI94" s="477"/>
      <c r="AJ94" s="477"/>
      <c r="AK94" s="477"/>
      <c r="AL94" s="477"/>
      <c r="AM94" s="477"/>
      <c r="AN94" s="477"/>
      <c r="AO94" s="477"/>
      <c r="AP94" s="477"/>
      <c r="AQ94" s="477"/>
      <c r="AR94" s="477"/>
      <c r="AS94" s="477"/>
      <c r="AT94" s="477"/>
      <c r="AU94" s="477"/>
      <c r="AV94" s="477"/>
      <c r="AW94" s="477"/>
      <c r="AX94" s="477"/>
      <c r="AY94" s="477"/>
      <c r="AZ94" s="477"/>
      <c r="BA94" s="477"/>
      <c r="BB94" s="477"/>
    </row>
    <row r="95" spans="1:54">
      <c r="D95" s="484"/>
      <c r="E95" s="485"/>
      <c r="F95" s="484"/>
      <c r="G95" s="485"/>
      <c r="H95" s="484"/>
      <c r="I95" s="475"/>
      <c r="J95" s="476"/>
      <c r="O95" s="484"/>
      <c r="P95" s="485"/>
      <c r="Q95" s="484"/>
      <c r="R95" s="485"/>
      <c r="V95" s="477"/>
      <c r="W95" s="477"/>
      <c r="X95" s="477"/>
      <c r="Y95" s="477"/>
      <c r="Z95" s="477"/>
      <c r="AA95" s="477"/>
      <c r="AB95" s="477"/>
      <c r="AC95" s="477"/>
      <c r="AD95" s="477"/>
      <c r="AE95" s="477"/>
      <c r="AF95" s="477"/>
      <c r="AG95" s="477"/>
      <c r="AH95" s="477"/>
      <c r="AI95" s="477"/>
      <c r="AJ95" s="477"/>
      <c r="AK95" s="477"/>
      <c r="AL95" s="477"/>
      <c r="AM95" s="477"/>
      <c r="AN95" s="477"/>
      <c r="AO95" s="477"/>
      <c r="AP95" s="477"/>
      <c r="AQ95" s="477"/>
      <c r="AR95" s="477"/>
      <c r="AS95" s="477"/>
      <c r="AT95" s="477"/>
      <c r="AU95" s="477"/>
      <c r="AV95" s="477"/>
      <c r="AW95" s="477"/>
      <c r="AX95" s="477"/>
      <c r="AY95" s="477"/>
      <c r="AZ95" s="477"/>
      <c r="BA95" s="477"/>
      <c r="BB95" s="477"/>
    </row>
    <row r="96" spans="1:54">
      <c r="A96" s="478" t="s">
        <v>375</v>
      </c>
      <c r="B96" s="478" t="s">
        <v>1453</v>
      </c>
      <c r="C96" s="478" t="s">
        <v>1454</v>
      </c>
      <c r="D96" s="479">
        <v>7417184.6800000025</v>
      </c>
      <c r="E96" s="480">
        <v>30700</v>
      </c>
      <c r="F96" s="479">
        <v>241.60210684039097</v>
      </c>
      <c r="G96" s="480">
        <v>369</v>
      </c>
      <c r="H96" s="479">
        <v>20100.771490514911</v>
      </c>
      <c r="I96" s="475">
        <f>E96/30</f>
        <v>1023.3333333333334</v>
      </c>
      <c r="J96" s="476">
        <f>D96/I96</f>
        <v>7248.0632052117289</v>
      </c>
      <c r="K96" s="477"/>
      <c r="L96" s="478" t="s">
        <v>375</v>
      </c>
      <c r="M96" s="478" t="s">
        <v>1453</v>
      </c>
      <c r="N96" s="478" t="s">
        <v>1454</v>
      </c>
      <c r="O96" s="479">
        <v>7004426.3199999966</v>
      </c>
      <c r="P96" s="480">
        <v>23841</v>
      </c>
      <c r="Q96" s="479">
        <v>293.79750513820716</v>
      </c>
      <c r="R96" s="480">
        <v>289</v>
      </c>
      <c r="S96" s="479">
        <v>9355.7155555555564</v>
      </c>
      <c r="T96" s="475">
        <f>P97/30</f>
        <v>17.100000000000001</v>
      </c>
      <c r="U96" s="476">
        <f>O97/T96</f>
        <v>4924.0608187134503</v>
      </c>
      <c r="V96" s="477"/>
      <c r="W96" s="477"/>
      <c r="X96" s="477"/>
      <c r="Y96" s="477"/>
      <c r="Z96" s="477"/>
      <c r="AA96" s="477"/>
      <c r="AB96" s="477"/>
      <c r="AC96" s="477"/>
      <c r="AD96" s="477"/>
      <c r="AE96" s="477"/>
      <c r="AF96" s="477"/>
      <c r="AG96" s="477"/>
      <c r="AH96" s="477"/>
      <c r="AI96" s="477"/>
      <c r="AJ96" s="477"/>
      <c r="AK96" s="477"/>
      <c r="AL96" s="477"/>
      <c r="AM96" s="477"/>
      <c r="AN96" s="477"/>
      <c r="AO96" s="477"/>
      <c r="AP96" s="477"/>
      <c r="AQ96" s="477"/>
      <c r="AR96" s="477"/>
      <c r="AS96" s="477"/>
      <c r="AT96" s="477"/>
      <c r="AU96" s="477"/>
      <c r="AV96" s="477"/>
      <c r="AW96" s="477"/>
      <c r="AX96" s="477"/>
      <c r="AY96" s="477"/>
      <c r="AZ96" s="477"/>
      <c r="BA96" s="477"/>
      <c r="BB96" s="477"/>
    </row>
    <row r="97" spans="1:54">
      <c r="A97" s="478" t="s">
        <v>375</v>
      </c>
      <c r="B97" s="478" t="s">
        <v>1453</v>
      </c>
      <c r="C97" s="478" t="s">
        <v>1455</v>
      </c>
      <c r="D97" s="479">
        <v>84098.8</v>
      </c>
      <c r="E97" s="480">
        <v>513</v>
      </c>
      <c r="F97" s="479">
        <v>163.93528265107213</v>
      </c>
      <c r="G97" s="480">
        <v>10</v>
      </c>
      <c r="H97" s="479">
        <v>8409.880000000001</v>
      </c>
      <c r="I97" s="475">
        <f>E97/30</f>
        <v>17.100000000000001</v>
      </c>
      <c r="J97" s="476">
        <f>D97/I97</f>
        <v>4918.0584795321638</v>
      </c>
      <c r="K97" s="477"/>
      <c r="L97" s="478" t="s">
        <v>375</v>
      </c>
      <c r="M97" s="478" t="s">
        <v>1453</v>
      </c>
      <c r="N97" s="478" t="s">
        <v>1455</v>
      </c>
      <c r="O97" s="479">
        <v>84201.44</v>
      </c>
      <c r="P97" s="480">
        <v>513</v>
      </c>
      <c r="Q97" s="479">
        <v>164.13536062378168</v>
      </c>
      <c r="R97" s="480">
        <v>9</v>
      </c>
      <c r="S97" s="479">
        <v>7207.235927419355</v>
      </c>
      <c r="T97" s="475">
        <f>P98/30</f>
        <v>480.9</v>
      </c>
      <c r="U97" s="476">
        <f>O98/T97</f>
        <v>3716.7696194635059</v>
      </c>
    </row>
    <row r="98" spans="1:54">
      <c r="A98" s="478" t="s">
        <v>375</v>
      </c>
      <c r="B98" s="478" t="s">
        <v>1453</v>
      </c>
      <c r="C98" s="478" t="s">
        <v>1456</v>
      </c>
      <c r="D98" s="479">
        <v>1815645.9200000006</v>
      </c>
      <c r="E98" s="480">
        <v>14946</v>
      </c>
      <c r="F98" s="479">
        <v>121.48039073999736</v>
      </c>
      <c r="G98" s="480">
        <v>264</v>
      </c>
      <c r="H98" s="479">
        <v>6877.4466666666694</v>
      </c>
      <c r="I98" s="475">
        <f>E98/30</f>
        <v>498.2</v>
      </c>
      <c r="J98" s="476">
        <f>D98/I98</f>
        <v>3644.4117221999209</v>
      </c>
      <c r="K98" s="477"/>
      <c r="L98" s="478" t="s">
        <v>375</v>
      </c>
      <c r="M98" s="478" t="s">
        <v>1453</v>
      </c>
      <c r="N98" s="478" t="s">
        <v>1456</v>
      </c>
      <c r="O98" s="479">
        <v>1787394.51</v>
      </c>
      <c r="P98" s="480">
        <v>14427</v>
      </c>
      <c r="Q98" s="479">
        <v>123.89232064878352</v>
      </c>
      <c r="R98" s="480">
        <v>248</v>
      </c>
      <c r="S98" s="484">
        <f>O99/R99</f>
        <v>16256.45104395604</v>
      </c>
      <c r="T98" s="485">
        <f>SUM(T94:T97)</f>
        <v>498</v>
      </c>
      <c r="U98" s="476">
        <f>O99/T98</f>
        <v>17823.337891566262</v>
      </c>
    </row>
    <row r="99" spans="1:54">
      <c r="A99" s="887" t="s">
        <v>1411</v>
      </c>
      <c r="B99" s="887"/>
      <c r="C99" s="887"/>
      <c r="D99" s="531">
        <f>SUM(D96:D98)</f>
        <v>9316929.4000000022</v>
      </c>
      <c r="E99" s="532">
        <f>SUM(E96:E98)</f>
        <v>46159</v>
      </c>
      <c r="F99" s="531">
        <f>D99/E99</f>
        <v>201.84426439047644</v>
      </c>
      <c r="G99" s="532">
        <f>SUM(G96:G98)</f>
        <v>643</v>
      </c>
      <c r="H99" s="531">
        <f>D99/G99</f>
        <v>14489.781337480563</v>
      </c>
      <c r="I99" s="532">
        <f>SUM(I96:I98)</f>
        <v>1538.6333333333334</v>
      </c>
      <c r="J99" s="531">
        <f>D99/I99</f>
        <v>6055.3279317142933</v>
      </c>
      <c r="L99" s="888" t="s">
        <v>1411</v>
      </c>
      <c r="M99" s="888"/>
      <c r="N99" s="888"/>
      <c r="O99" s="481">
        <f>SUM(O96:O98)</f>
        <v>8876022.2699999977</v>
      </c>
      <c r="P99" s="482">
        <f>SUM(P96:P98)</f>
        <v>38781</v>
      </c>
      <c r="Q99" s="481">
        <f>O99/P99</f>
        <v>228.87553879477056</v>
      </c>
      <c r="R99" s="482">
        <f>SUM(R96:R98)</f>
        <v>546</v>
      </c>
      <c r="S99" s="481">
        <f>O99/R99</f>
        <v>16256.45104395604</v>
      </c>
      <c r="T99" s="482">
        <f>SUM(T96:T98)</f>
        <v>996</v>
      </c>
      <c r="U99" s="481">
        <f>O99/T99</f>
        <v>8911.6689457831308</v>
      </c>
    </row>
    <row r="100" spans="1:54">
      <c r="D100" s="484"/>
      <c r="E100" s="485"/>
      <c r="F100" s="484"/>
      <c r="G100" s="485"/>
      <c r="H100" s="484"/>
      <c r="I100" s="475"/>
      <c r="J100" s="476"/>
      <c r="O100" s="484"/>
      <c r="P100" s="485"/>
      <c r="Q100" s="484"/>
      <c r="R100" s="485"/>
      <c r="S100" s="484"/>
      <c r="T100" s="485"/>
      <c r="U100" s="484"/>
    </row>
    <row r="101" spans="1:54">
      <c r="A101" s="702" t="s">
        <v>1477</v>
      </c>
      <c r="D101" s="484"/>
      <c r="E101" s="485"/>
      <c r="F101" s="484"/>
      <c r="G101" s="485"/>
      <c r="H101" s="484"/>
      <c r="I101" s="475"/>
      <c r="J101" s="476"/>
      <c r="O101" s="484"/>
      <c r="P101" s="485"/>
      <c r="Q101" s="484"/>
      <c r="R101" s="485"/>
      <c r="S101" s="484"/>
      <c r="T101" s="485"/>
      <c r="U101" s="484"/>
    </row>
    <row r="102" spans="1:54">
      <c r="D102" s="484"/>
      <c r="E102" s="485"/>
      <c r="F102" s="484"/>
      <c r="G102" s="485"/>
      <c r="H102" s="484"/>
      <c r="I102" s="475"/>
      <c r="J102" s="476"/>
      <c r="O102" s="484"/>
      <c r="P102" s="485"/>
      <c r="Q102" s="484"/>
      <c r="R102" s="485"/>
      <c r="S102" s="484"/>
      <c r="T102" s="485"/>
      <c r="U102" s="484"/>
    </row>
    <row r="103" spans="1:54">
      <c r="D103" s="484"/>
      <c r="E103" s="485"/>
      <c r="F103" s="484"/>
      <c r="G103" s="485"/>
      <c r="H103" s="484"/>
      <c r="I103" s="475"/>
      <c r="J103" s="476"/>
      <c r="O103" s="484"/>
      <c r="P103" s="485"/>
      <c r="Q103" s="484"/>
      <c r="R103" s="485"/>
      <c r="S103" s="484"/>
      <c r="T103" s="485"/>
      <c r="U103" s="484"/>
    </row>
    <row r="104" spans="1:54">
      <c r="D104" s="484"/>
      <c r="E104" s="485"/>
      <c r="F104" s="484"/>
      <c r="G104" s="485"/>
      <c r="H104" s="484"/>
      <c r="I104" s="475"/>
      <c r="J104" s="476"/>
      <c r="O104" s="484"/>
      <c r="P104" s="485"/>
      <c r="Q104" s="484"/>
      <c r="R104" s="485"/>
      <c r="S104" s="484"/>
      <c r="T104" s="485"/>
      <c r="U104" s="484"/>
    </row>
    <row r="105" spans="1:54">
      <c r="A105" s="701" t="s">
        <v>1461</v>
      </c>
      <c r="D105" s="484"/>
      <c r="E105" s="485"/>
      <c r="F105" s="484"/>
      <c r="G105" s="485"/>
      <c r="H105" s="484"/>
      <c r="I105" s="475"/>
      <c r="J105" s="476"/>
      <c r="O105" s="484"/>
      <c r="P105" s="485"/>
      <c r="Q105" s="484"/>
      <c r="R105" s="485"/>
      <c r="S105" s="479"/>
      <c r="T105" s="475"/>
      <c r="U105" s="476"/>
      <c r="V105" s="477"/>
      <c r="W105" s="477"/>
      <c r="X105" s="477"/>
      <c r="Y105" s="477"/>
      <c r="Z105" s="477"/>
      <c r="AA105" s="477"/>
      <c r="AB105" s="477"/>
      <c r="AC105" s="477"/>
      <c r="AD105" s="477"/>
      <c r="AE105" s="477"/>
      <c r="AF105" s="477"/>
      <c r="AG105" s="477"/>
      <c r="AH105" s="477"/>
      <c r="AI105" s="477"/>
      <c r="AJ105" s="477"/>
      <c r="AK105" s="477"/>
      <c r="AL105" s="477"/>
      <c r="AM105" s="477"/>
      <c r="AN105" s="477"/>
      <c r="AO105" s="477"/>
      <c r="AP105" s="477"/>
      <c r="AQ105" s="477"/>
      <c r="AR105" s="477"/>
      <c r="AS105" s="477"/>
      <c r="AT105" s="477"/>
      <c r="AU105" s="477"/>
      <c r="AV105" s="477"/>
      <c r="AW105" s="477"/>
      <c r="AX105" s="477"/>
      <c r="AY105" s="477"/>
      <c r="AZ105" s="477"/>
      <c r="BA105" s="477"/>
      <c r="BB105" s="477"/>
    </row>
    <row r="106" spans="1:54">
      <c r="D106" s="484"/>
      <c r="E106" s="485"/>
      <c r="F106" s="484"/>
      <c r="G106" s="485"/>
      <c r="H106" s="484"/>
      <c r="I106" s="475"/>
      <c r="J106" s="476"/>
      <c r="O106" s="484"/>
      <c r="P106" s="485"/>
      <c r="Q106" s="484"/>
      <c r="R106" s="485"/>
      <c r="S106" s="479"/>
      <c r="T106" s="475"/>
      <c r="U106" s="476"/>
      <c r="V106" s="477"/>
      <c r="W106" s="477"/>
      <c r="X106" s="477"/>
      <c r="Y106" s="477"/>
      <c r="Z106" s="477"/>
      <c r="AA106" s="477"/>
      <c r="AB106" s="477"/>
      <c r="AC106" s="477"/>
      <c r="AD106" s="477"/>
      <c r="AE106" s="477"/>
      <c r="AF106" s="477"/>
      <c r="AG106" s="477"/>
      <c r="AH106" s="477"/>
      <c r="AI106" s="477"/>
      <c r="AJ106" s="477"/>
      <c r="AK106" s="477"/>
      <c r="AL106" s="477"/>
      <c r="AM106" s="477"/>
      <c r="AN106" s="477"/>
      <c r="AO106" s="477"/>
      <c r="AP106" s="477"/>
      <c r="AQ106" s="477"/>
      <c r="AR106" s="477"/>
      <c r="AS106" s="477"/>
      <c r="AT106" s="477"/>
      <c r="AU106" s="477"/>
      <c r="AV106" s="477"/>
      <c r="AW106" s="477"/>
      <c r="AX106" s="477"/>
      <c r="AY106" s="477"/>
      <c r="AZ106" s="477"/>
      <c r="BA106" s="477"/>
      <c r="BB106" s="477"/>
    </row>
    <row r="114" spans="4:17">
      <c r="D114" s="495"/>
      <c r="E114" s="496"/>
      <c r="F114" s="497"/>
      <c r="H114" s="497"/>
      <c r="I114" s="498"/>
      <c r="J114" s="498"/>
      <c r="O114" s="495"/>
      <c r="P114" s="496"/>
      <c r="Q114" s="497"/>
    </row>
  </sheetData>
  <sheetProtection password="FD2C" sheet="1" objects="1" scenarios="1" sort="0" autoFilter="0" pivotTables="0"/>
  <mergeCells count="23">
    <mergeCell ref="A93:C93"/>
    <mergeCell ref="L93:N93"/>
    <mergeCell ref="A99:C99"/>
    <mergeCell ref="L99:N99"/>
    <mergeCell ref="A70:C70"/>
    <mergeCell ref="L70:N70"/>
    <mergeCell ref="A83:C83"/>
    <mergeCell ref="L83:N83"/>
    <mergeCell ref="A88:C88"/>
    <mergeCell ref="L88:N88"/>
    <mergeCell ref="A34:C34"/>
    <mergeCell ref="L34:N34"/>
    <mergeCell ref="A44:C44"/>
    <mergeCell ref="L44:N44"/>
    <mergeCell ref="A59:C59"/>
    <mergeCell ref="L59:N59"/>
    <mergeCell ref="A19:C19"/>
    <mergeCell ref="L19:N19"/>
    <mergeCell ref="A1:U1"/>
    <mergeCell ref="A2:J2"/>
    <mergeCell ref="L2:U2"/>
    <mergeCell ref="A9:C9"/>
    <mergeCell ref="L9:N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</sheetPr>
  <dimension ref="A6:AB22"/>
  <sheetViews>
    <sheetView workbookViewId="0">
      <selection activeCell="A22" sqref="A22:H22"/>
    </sheetView>
  </sheetViews>
  <sheetFormatPr baseColWidth="10" defaultColWidth="9.1640625" defaultRowHeight="14" x14ac:dyDescent="0"/>
  <cols>
    <col min="1" max="1" width="9.1640625" style="113"/>
    <col min="2" max="2" width="10.5" style="113" customWidth="1"/>
    <col min="3" max="9" width="9.1640625" style="113"/>
    <col min="10" max="28" width="9.1640625" style="17"/>
    <col min="29" max="16384" width="9.1640625" style="7"/>
  </cols>
  <sheetData>
    <row r="6" spans="2:7" ht="15" thickBot="1"/>
    <row r="7" spans="2:7" ht="25.5" customHeight="1" thickBot="1">
      <c r="B7" s="880" t="s">
        <v>113</v>
      </c>
      <c r="C7" s="881"/>
      <c r="D7" s="881"/>
      <c r="E7" s="881"/>
      <c r="F7" s="881"/>
      <c r="G7" s="882"/>
    </row>
    <row r="10" spans="2:7" ht="49.5" customHeight="1">
      <c r="B10" s="892" t="s">
        <v>110</v>
      </c>
      <c r="C10" s="892"/>
      <c r="D10" s="892"/>
      <c r="E10" s="892"/>
      <c r="F10" s="892"/>
      <c r="G10" s="892"/>
    </row>
    <row r="11" spans="2:7">
      <c r="B11" s="115"/>
      <c r="C11" s="115"/>
      <c r="D11" s="115"/>
      <c r="E11" s="115"/>
      <c r="F11" s="115"/>
      <c r="G11" s="115"/>
    </row>
    <row r="12" spans="2:7" ht="20">
      <c r="B12" s="884"/>
      <c r="C12" s="884"/>
      <c r="D12" s="884"/>
      <c r="E12" s="884"/>
      <c r="F12" s="884"/>
      <c r="G12" s="884"/>
    </row>
    <row r="16" spans="2:7">
      <c r="B16" s="116" t="s">
        <v>111</v>
      </c>
    </row>
    <row r="17" spans="1:15" ht="90.75" customHeight="1">
      <c r="B17" s="117"/>
      <c r="C17" s="120"/>
      <c r="D17" s="120"/>
      <c r="E17" s="120"/>
      <c r="F17" s="120"/>
      <c r="G17" s="120"/>
      <c r="H17" s="118"/>
      <c r="I17" s="118"/>
      <c r="J17" s="885"/>
      <c r="K17" s="886"/>
      <c r="L17" s="886"/>
      <c r="M17" s="886"/>
      <c r="N17" s="886"/>
      <c r="O17" s="886"/>
    </row>
    <row r="18" spans="1:15" ht="15" customHeight="1">
      <c r="B18" s="116" t="s">
        <v>112</v>
      </c>
    </row>
    <row r="20" spans="1:15">
      <c r="A20" s="879"/>
      <c r="B20" s="879"/>
      <c r="C20" s="879"/>
      <c r="D20" s="879"/>
      <c r="E20" s="879"/>
      <c r="F20" s="879"/>
      <c r="G20" s="879"/>
      <c r="H20" s="879"/>
    </row>
    <row r="22" spans="1:15">
      <c r="A22" s="879"/>
      <c r="B22" s="879"/>
      <c r="C22" s="879"/>
      <c r="D22" s="879"/>
      <c r="E22" s="879"/>
      <c r="F22" s="879"/>
      <c r="G22" s="879"/>
      <c r="H22" s="879"/>
    </row>
  </sheetData>
  <mergeCells count="6">
    <mergeCell ref="A22:H22"/>
    <mergeCell ref="J17:O17"/>
    <mergeCell ref="B7:G7"/>
    <mergeCell ref="B10:G10"/>
    <mergeCell ref="B12:G12"/>
    <mergeCell ref="A20:H20"/>
  </mergeCells>
  <printOptions horizontalCentered="1"/>
  <pageMargins left="0.7" right="0.7" top="0.75" bottom="0.75" header="0.3" footer="0.3"/>
  <pageSetup orientation="portrait"/>
  <headerFooter>
    <oddFooter>&amp;L&amp;"Arial,Italic"&amp;9Resource Planning Toolkit Updated April, 2018&amp;C&amp;"Arial,Italic"Page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workbookViewId="0">
      <pane ySplit="3" topLeftCell="A4" activePane="bottomLeft" state="frozen"/>
      <selection pane="bottomLeft" activeCell="J14" sqref="J14"/>
    </sheetView>
  </sheetViews>
  <sheetFormatPr baseColWidth="10" defaultColWidth="8.83203125" defaultRowHeight="14" x14ac:dyDescent="0"/>
  <cols>
    <col min="1" max="1" width="11.6640625" style="67" customWidth="1"/>
    <col min="2" max="2" width="11.33203125" style="122" customWidth="1"/>
    <col min="3" max="3" width="10.6640625" style="122" customWidth="1"/>
    <col min="4" max="4" width="14.1640625" style="122" customWidth="1"/>
    <col min="5" max="6" width="11.1640625" style="122" customWidth="1"/>
    <col min="7" max="7" width="13.83203125" style="122" customWidth="1"/>
    <col min="8" max="8" width="11.5" style="122" bestFit="1" customWidth="1"/>
    <col min="9" max="9" width="8.83203125" style="122"/>
    <col min="10" max="10" width="14.1640625" style="122" customWidth="1"/>
    <col min="11" max="11" width="16.1640625" style="122" customWidth="1"/>
    <col min="12" max="12" width="1.5" style="122" customWidth="1"/>
    <col min="13" max="13" width="12.5" style="375" customWidth="1"/>
    <col min="14" max="14" width="12.33203125" style="123" customWidth="1"/>
    <col min="15" max="15" width="9.83203125" style="123" customWidth="1"/>
    <col min="16" max="16" width="12.83203125" style="123" customWidth="1"/>
    <col min="17" max="17" width="12.33203125" style="123" customWidth="1"/>
    <col min="18" max="18" width="11.33203125" style="123" customWidth="1"/>
    <col min="19" max="19" width="13.5" style="123" customWidth="1"/>
    <col min="20" max="20" width="11.5" style="123" bestFit="1" customWidth="1"/>
    <col min="21" max="21" width="8.83203125" style="123"/>
    <col min="22" max="22" width="14.33203125" style="123" customWidth="1"/>
    <col min="23" max="23" width="17" style="123" customWidth="1"/>
  </cols>
  <sheetData>
    <row r="1" spans="1:23" s="1" customFormat="1" ht="27" customHeight="1">
      <c r="A1" s="893" t="s">
        <v>479</v>
      </c>
      <c r="B1" s="893"/>
      <c r="C1" s="893"/>
      <c r="D1" s="893"/>
      <c r="E1" s="893"/>
      <c r="F1" s="893"/>
      <c r="G1" s="893"/>
      <c r="H1" s="893"/>
      <c r="I1" s="893"/>
      <c r="J1" s="893"/>
      <c r="K1" s="893"/>
      <c r="L1" s="376"/>
      <c r="M1" s="893" t="s">
        <v>98</v>
      </c>
      <c r="N1" s="893"/>
      <c r="O1" s="893"/>
      <c r="P1" s="893"/>
      <c r="Q1" s="893"/>
      <c r="R1" s="893"/>
      <c r="S1" s="893"/>
      <c r="T1" s="893"/>
      <c r="U1" s="893"/>
      <c r="V1" s="893"/>
      <c r="W1" s="893"/>
    </row>
    <row r="2" spans="1:23" s="1" customFormat="1" ht="23.25" customHeight="1">
      <c r="A2" s="365"/>
      <c r="B2" s="894" t="s">
        <v>90</v>
      </c>
      <c r="C2" s="894"/>
      <c r="D2" s="895"/>
      <c r="E2" s="894" t="s">
        <v>91</v>
      </c>
      <c r="F2" s="894"/>
      <c r="G2" s="895"/>
      <c r="H2" s="894" t="s">
        <v>92</v>
      </c>
      <c r="I2" s="894"/>
      <c r="J2" s="895"/>
      <c r="K2" s="895"/>
      <c r="L2" s="121"/>
      <c r="M2" s="365"/>
      <c r="N2" s="894" t="s">
        <v>90</v>
      </c>
      <c r="O2" s="894"/>
      <c r="P2" s="895"/>
      <c r="Q2" s="894" t="s">
        <v>91</v>
      </c>
      <c r="R2" s="894"/>
      <c r="S2" s="895"/>
      <c r="T2" s="894" t="s">
        <v>92</v>
      </c>
      <c r="U2" s="894"/>
      <c r="V2" s="895"/>
      <c r="W2" s="895"/>
    </row>
    <row r="3" spans="1:23" s="372" customFormat="1" ht="20.25" customHeight="1">
      <c r="A3" s="286" t="s">
        <v>93</v>
      </c>
      <c r="B3" s="367" t="s">
        <v>94</v>
      </c>
      <c r="C3" s="368" t="s">
        <v>95</v>
      </c>
      <c r="D3" s="369" t="s">
        <v>96</v>
      </c>
      <c r="E3" s="367" t="s">
        <v>94</v>
      </c>
      <c r="F3" s="368" t="s">
        <v>95</v>
      </c>
      <c r="G3" s="369" t="s">
        <v>96</v>
      </c>
      <c r="H3" s="367" t="s">
        <v>94</v>
      </c>
      <c r="I3" s="368" t="s">
        <v>95</v>
      </c>
      <c r="J3" s="369" t="s">
        <v>96</v>
      </c>
      <c r="K3" s="370" t="s">
        <v>97</v>
      </c>
      <c r="L3" s="371"/>
      <c r="M3" s="286" t="s">
        <v>93</v>
      </c>
      <c r="N3" s="367" t="s">
        <v>94</v>
      </c>
      <c r="O3" s="368" t="s">
        <v>95</v>
      </c>
      <c r="P3" s="369" t="s">
        <v>96</v>
      </c>
      <c r="Q3" s="367" t="s">
        <v>94</v>
      </c>
      <c r="R3" s="368" t="s">
        <v>95</v>
      </c>
      <c r="S3" s="369" t="s">
        <v>96</v>
      </c>
      <c r="T3" s="367" t="s">
        <v>94</v>
      </c>
      <c r="U3" s="368" t="s">
        <v>95</v>
      </c>
      <c r="V3" s="369" t="s">
        <v>96</v>
      </c>
      <c r="W3" s="370" t="s">
        <v>97</v>
      </c>
    </row>
    <row r="4" spans="1:23" s="61" customFormat="1">
      <c r="A4" s="366" t="s">
        <v>0</v>
      </c>
      <c r="B4" s="124">
        <v>5645</v>
      </c>
      <c r="C4" s="125">
        <v>242</v>
      </c>
      <c r="D4" s="364">
        <f>B4/C4</f>
        <v>23.326446280991735</v>
      </c>
      <c r="E4" s="124">
        <v>1790</v>
      </c>
      <c r="F4" s="125">
        <v>83</v>
      </c>
      <c r="G4" s="364">
        <f>E4/F4</f>
        <v>21.566265060240966</v>
      </c>
      <c r="H4" s="124">
        <f>B4+E4</f>
        <v>7435</v>
      </c>
      <c r="I4" s="125">
        <f>C4+F4</f>
        <v>325</v>
      </c>
      <c r="J4" s="364">
        <f>H4/I4</f>
        <v>22.876923076923077</v>
      </c>
      <c r="K4" s="377">
        <f>C4/I4</f>
        <v>0.74461538461538457</v>
      </c>
      <c r="L4" s="126"/>
      <c r="M4" s="373" t="s">
        <v>0</v>
      </c>
      <c r="N4" s="124">
        <v>6790</v>
      </c>
      <c r="O4" s="125">
        <v>297</v>
      </c>
      <c r="P4" s="364">
        <f>N4/O4</f>
        <v>22.861952861952862</v>
      </c>
      <c r="Q4" s="124">
        <v>1899</v>
      </c>
      <c r="R4" s="125">
        <v>90</v>
      </c>
      <c r="S4" s="364">
        <f t="shared" ref="S4:S25" si="0">Q4/R4</f>
        <v>21.1</v>
      </c>
      <c r="T4" s="124">
        <f t="shared" ref="T4:T35" si="1">N4+Q4</f>
        <v>8689</v>
      </c>
      <c r="U4" s="125">
        <f t="shared" ref="U4:U35" si="2">O4+R4</f>
        <v>387</v>
      </c>
      <c r="V4" s="364">
        <f t="shared" ref="V4:V25" si="3">T4/U4</f>
        <v>22.452196382428941</v>
      </c>
      <c r="W4" s="377">
        <f t="shared" ref="W4:W25" si="4">O4/U4</f>
        <v>0.76744186046511631</v>
      </c>
    </row>
    <row r="5" spans="1:23" s="61" customFormat="1">
      <c r="A5" s="366" t="s">
        <v>99</v>
      </c>
      <c r="B5" s="124"/>
      <c r="C5" s="125"/>
      <c r="D5" s="364"/>
      <c r="E5" s="124"/>
      <c r="F5" s="125"/>
      <c r="G5" s="364"/>
      <c r="H5" s="124"/>
      <c r="I5" s="125"/>
      <c r="J5" s="364"/>
      <c r="K5" s="377"/>
      <c r="L5" s="126"/>
      <c r="M5" s="373" t="s">
        <v>99</v>
      </c>
      <c r="N5" s="124">
        <v>425</v>
      </c>
      <c r="O5" s="125">
        <v>25</v>
      </c>
      <c r="P5" s="364">
        <f>N5/O5</f>
        <v>17</v>
      </c>
      <c r="Q5" s="124">
        <v>135</v>
      </c>
      <c r="R5" s="125">
        <v>10</v>
      </c>
      <c r="S5" s="364">
        <f t="shared" si="0"/>
        <v>13.5</v>
      </c>
      <c r="T5" s="124">
        <f t="shared" si="1"/>
        <v>560</v>
      </c>
      <c r="U5" s="125">
        <f t="shared" si="2"/>
        <v>35</v>
      </c>
      <c r="V5" s="364">
        <f t="shared" si="3"/>
        <v>16</v>
      </c>
      <c r="W5" s="377">
        <f t="shared" si="4"/>
        <v>0.7142857142857143</v>
      </c>
    </row>
    <row r="6" spans="1:23" s="61" customFormat="1">
      <c r="A6" s="366" t="s">
        <v>100</v>
      </c>
      <c r="B6" s="124"/>
      <c r="C6" s="125"/>
      <c r="D6" s="364"/>
      <c r="E6" s="124"/>
      <c r="F6" s="125"/>
      <c r="G6" s="364"/>
      <c r="H6" s="124"/>
      <c r="I6" s="125"/>
      <c r="J6" s="364"/>
      <c r="K6" s="377"/>
      <c r="L6" s="126"/>
      <c r="M6" s="373" t="s">
        <v>100</v>
      </c>
      <c r="N6" s="124"/>
      <c r="O6" s="125"/>
      <c r="P6" s="364"/>
      <c r="Q6" s="124">
        <v>140</v>
      </c>
      <c r="R6" s="125">
        <v>10</v>
      </c>
      <c r="S6" s="364">
        <f t="shared" si="0"/>
        <v>14</v>
      </c>
      <c r="T6" s="124">
        <f t="shared" si="1"/>
        <v>140</v>
      </c>
      <c r="U6" s="125">
        <f t="shared" si="2"/>
        <v>10</v>
      </c>
      <c r="V6" s="364">
        <f t="shared" si="3"/>
        <v>14</v>
      </c>
      <c r="W6" s="377">
        <f t="shared" si="4"/>
        <v>0</v>
      </c>
    </row>
    <row r="7" spans="1:23" s="61" customFormat="1">
      <c r="A7" s="366" t="s">
        <v>101</v>
      </c>
      <c r="B7" s="124"/>
      <c r="C7" s="125"/>
      <c r="D7" s="364"/>
      <c r="E7" s="124"/>
      <c r="F7" s="125"/>
      <c r="G7" s="364"/>
      <c r="H7" s="124"/>
      <c r="I7" s="125"/>
      <c r="J7" s="364"/>
      <c r="K7" s="377"/>
      <c r="L7" s="126"/>
      <c r="M7" s="373" t="s">
        <v>101</v>
      </c>
      <c r="N7" s="124">
        <v>245</v>
      </c>
      <c r="O7" s="125">
        <v>15</v>
      </c>
      <c r="P7" s="364">
        <f>N7/O7</f>
        <v>16.333333333333332</v>
      </c>
      <c r="Q7" s="124">
        <v>810</v>
      </c>
      <c r="R7" s="125">
        <v>55</v>
      </c>
      <c r="S7" s="364">
        <f t="shared" si="0"/>
        <v>14.727272727272727</v>
      </c>
      <c r="T7" s="124">
        <f t="shared" si="1"/>
        <v>1055</v>
      </c>
      <c r="U7" s="125">
        <f t="shared" si="2"/>
        <v>70</v>
      </c>
      <c r="V7" s="364">
        <f t="shared" si="3"/>
        <v>15.071428571428571</v>
      </c>
      <c r="W7" s="377">
        <f t="shared" si="4"/>
        <v>0.21428571428571427</v>
      </c>
    </row>
    <row r="8" spans="1:23" s="61" customFormat="1">
      <c r="A8" s="366" t="s">
        <v>1</v>
      </c>
      <c r="B8" s="124">
        <v>1056</v>
      </c>
      <c r="C8" s="125">
        <v>54.1</v>
      </c>
      <c r="D8" s="364">
        <f>B8/C8</f>
        <v>19.519408502772642</v>
      </c>
      <c r="E8" s="124">
        <v>2136</v>
      </c>
      <c r="F8" s="125">
        <v>104.3</v>
      </c>
      <c r="G8" s="364">
        <f t="shared" ref="G8:G25" si="5">E8/F8</f>
        <v>20.479386385426654</v>
      </c>
      <c r="H8" s="124">
        <f t="shared" ref="H8:H25" si="6">B8+E8</f>
        <v>3192</v>
      </c>
      <c r="I8" s="125">
        <f t="shared" ref="I8:I25" si="7">C8+F8</f>
        <v>158.4</v>
      </c>
      <c r="J8" s="364">
        <f t="shared" ref="J8:J25" si="8">H8/I8</f>
        <v>20.151515151515152</v>
      </c>
      <c r="K8" s="377">
        <f t="shared" ref="K8:K25" si="9">C8/I8</f>
        <v>0.34154040404040403</v>
      </c>
      <c r="L8" s="126"/>
      <c r="M8" s="373" t="s">
        <v>1</v>
      </c>
      <c r="N8" s="124">
        <v>1113</v>
      </c>
      <c r="O8" s="125">
        <v>57.1</v>
      </c>
      <c r="P8" s="364">
        <f>N8/O8</f>
        <v>19.492119089316986</v>
      </c>
      <c r="Q8" s="124">
        <v>2310</v>
      </c>
      <c r="R8" s="125">
        <v>113.3</v>
      </c>
      <c r="S8" s="364">
        <f t="shared" si="0"/>
        <v>20.388349514563107</v>
      </c>
      <c r="T8" s="124">
        <f t="shared" si="1"/>
        <v>3423</v>
      </c>
      <c r="U8" s="125">
        <f t="shared" si="2"/>
        <v>170.4</v>
      </c>
      <c r="V8" s="364">
        <f t="shared" si="3"/>
        <v>20.088028169014084</v>
      </c>
      <c r="W8" s="377">
        <f t="shared" si="4"/>
        <v>0.335093896713615</v>
      </c>
    </row>
    <row r="9" spans="1:23" s="61" customFormat="1">
      <c r="A9" s="366" t="s">
        <v>2</v>
      </c>
      <c r="B9" s="124"/>
      <c r="C9" s="125"/>
      <c r="D9" s="364"/>
      <c r="E9" s="124">
        <v>779</v>
      </c>
      <c r="F9" s="125">
        <v>49.5</v>
      </c>
      <c r="G9" s="364">
        <f t="shared" si="5"/>
        <v>15.737373737373737</v>
      </c>
      <c r="H9" s="124">
        <f t="shared" si="6"/>
        <v>779</v>
      </c>
      <c r="I9" s="125">
        <f t="shared" si="7"/>
        <v>49.5</v>
      </c>
      <c r="J9" s="364">
        <f t="shared" si="8"/>
        <v>15.737373737373737</v>
      </c>
      <c r="K9" s="377">
        <f t="shared" si="9"/>
        <v>0</v>
      </c>
      <c r="L9" s="126"/>
      <c r="M9" s="373" t="s">
        <v>2</v>
      </c>
      <c r="N9" s="124"/>
      <c r="O9" s="125"/>
      <c r="P9" s="364"/>
      <c r="Q9" s="124">
        <v>779</v>
      </c>
      <c r="R9" s="125">
        <v>49.5</v>
      </c>
      <c r="S9" s="364">
        <f t="shared" si="0"/>
        <v>15.737373737373737</v>
      </c>
      <c r="T9" s="124">
        <f t="shared" si="1"/>
        <v>779</v>
      </c>
      <c r="U9" s="125">
        <f t="shared" si="2"/>
        <v>49.5</v>
      </c>
      <c r="V9" s="364">
        <f t="shared" si="3"/>
        <v>15.737373737373737</v>
      </c>
      <c r="W9" s="377">
        <f t="shared" si="4"/>
        <v>0</v>
      </c>
    </row>
    <row r="10" spans="1:23" s="61" customFormat="1">
      <c r="A10" s="366" t="s">
        <v>3</v>
      </c>
      <c r="B10" s="124"/>
      <c r="C10" s="125"/>
      <c r="D10" s="364"/>
      <c r="E10" s="124">
        <v>605</v>
      </c>
      <c r="F10" s="125">
        <v>40</v>
      </c>
      <c r="G10" s="364">
        <f t="shared" si="5"/>
        <v>15.125</v>
      </c>
      <c r="H10" s="124">
        <f t="shared" si="6"/>
        <v>605</v>
      </c>
      <c r="I10" s="125">
        <f t="shared" si="7"/>
        <v>40</v>
      </c>
      <c r="J10" s="364">
        <f t="shared" si="8"/>
        <v>15.125</v>
      </c>
      <c r="K10" s="377">
        <f t="shared" si="9"/>
        <v>0</v>
      </c>
      <c r="L10" s="126"/>
      <c r="M10" s="373" t="s">
        <v>3</v>
      </c>
      <c r="N10" s="124"/>
      <c r="O10" s="125"/>
      <c r="P10" s="364"/>
      <c r="Q10" s="124">
        <v>605</v>
      </c>
      <c r="R10" s="125">
        <v>40</v>
      </c>
      <c r="S10" s="364">
        <f t="shared" si="0"/>
        <v>15.125</v>
      </c>
      <c r="T10" s="124">
        <f t="shared" si="1"/>
        <v>605</v>
      </c>
      <c r="U10" s="125">
        <f t="shared" si="2"/>
        <v>40</v>
      </c>
      <c r="V10" s="364">
        <f t="shared" si="3"/>
        <v>15.125</v>
      </c>
      <c r="W10" s="377">
        <f t="shared" si="4"/>
        <v>0</v>
      </c>
    </row>
    <row r="11" spans="1:23" s="61" customFormat="1">
      <c r="A11" s="366" t="s">
        <v>4</v>
      </c>
      <c r="B11" s="124">
        <v>259</v>
      </c>
      <c r="C11" s="125">
        <v>25</v>
      </c>
      <c r="D11" s="364">
        <f t="shared" ref="D11:D21" si="10">B11/C11</f>
        <v>10.36</v>
      </c>
      <c r="E11" s="124">
        <v>865</v>
      </c>
      <c r="F11" s="125">
        <v>61.5</v>
      </c>
      <c r="G11" s="364">
        <f t="shared" si="5"/>
        <v>14.065040650406504</v>
      </c>
      <c r="H11" s="124">
        <f t="shared" si="6"/>
        <v>1124</v>
      </c>
      <c r="I11" s="125">
        <f t="shared" si="7"/>
        <v>86.5</v>
      </c>
      <c r="J11" s="364">
        <f t="shared" si="8"/>
        <v>12.99421965317919</v>
      </c>
      <c r="K11" s="377">
        <f t="shared" si="9"/>
        <v>0.28901734104046245</v>
      </c>
      <c r="L11" s="126"/>
      <c r="M11" s="373" t="s">
        <v>4</v>
      </c>
      <c r="N11" s="124">
        <v>259</v>
      </c>
      <c r="O11" s="125">
        <v>25</v>
      </c>
      <c r="P11" s="364">
        <f t="shared" ref="P11:P21" si="11">N11/O11</f>
        <v>10.36</v>
      </c>
      <c r="Q11" s="124">
        <v>913</v>
      </c>
      <c r="R11" s="125">
        <v>66.5</v>
      </c>
      <c r="S11" s="364">
        <f t="shared" si="0"/>
        <v>13.729323308270677</v>
      </c>
      <c r="T11" s="124">
        <f t="shared" si="1"/>
        <v>1172</v>
      </c>
      <c r="U11" s="125">
        <f t="shared" si="2"/>
        <v>91.5</v>
      </c>
      <c r="V11" s="364">
        <f t="shared" si="3"/>
        <v>12.808743169398907</v>
      </c>
      <c r="W11" s="377">
        <f t="shared" si="4"/>
        <v>0.27322404371584702</v>
      </c>
    </row>
    <row r="12" spans="1:23" s="61" customFormat="1">
      <c r="A12" s="366" t="s">
        <v>5</v>
      </c>
      <c r="B12" s="124">
        <v>6976</v>
      </c>
      <c r="C12" s="125">
        <v>794.9</v>
      </c>
      <c r="D12" s="364">
        <f t="shared" si="10"/>
        <v>8.7759466599572278</v>
      </c>
      <c r="E12" s="124">
        <v>7286</v>
      </c>
      <c r="F12" s="125">
        <v>695.6</v>
      </c>
      <c r="G12" s="364">
        <f t="shared" si="5"/>
        <v>10.47441058079356</v>
      </c>
      <c r="H12" s="124">
        <f t="shared" si="6"/>
        <v>14262</v>
      </c>
      <c r="I12" s="125">
        <f t="shared" si="7"/>
        <v>1490.5</v>
      </c>
      <c r="J12" s="364">
        <f t="shared" si="8"/>
        <v>9.5686011405568596</v>
      </c>
      <c r="K12" s="377">
        <f t="shared" si="9"/>
        <v>0.53331096947333112</v>
      </c>
      <c r="L12" s="126"/>
      <c r="M12" s="373" t="s">
        <v>5</v>
      </c>
      <c r="N12" s="124">
        <v>7707</v>
      </c>
      <c r="O12" s="125">
        <v>893.4</v>
      </c>
      <c r="P12" s="364">
        <f t="shared" si="11"/>
        <v>8.6265950302216261</v>
      </c>
      <c r="Q12" s="124">
        <v>8043</v>
      </c>
      <c r="R12" s="125">
        <v>786.6</v>
      </c>
      <c r="S12" s="364">
        <f t="shared" si="0"/>
        <v>10.225019069412662</v>
      </c>
      <c r="T12" s="124">
        <f t="shared" si="1"/>
        <v>15750</v>
      </c>
      <c r="U12" s="125">
        <f t="shared" si="2"/>
        <v>1680</v>
      </c>
      <c r="V12" s="364">
        <f t="shared" si="3"/>
        <v>9.375</v>
      </c>
      <c r="W12" s="377">
        <f t="shared" si="4"/>
        <v>0.53178571428571431</v>
      </c>
    </row>
    <row r="13" spans="1:23" s="61" customFormat="1">
      <c r="A13" s="366" t="s">
        <v>6</v>
      </c>
      <c r="B13" s="124">
        <v>549</v>
      </c>
      <c r="C13" s="125">
        <v>32.07</v>
      </c>
      <c r="D13" s="364">
        <f t="shared" si="10"/>
        <v>17.118802619270348</v>
      </c>
      <c r="E13" s="124">
        <v>1066</v>
      </c>
      <c r="F13" s="125">
        <v>72.930000000000007</v>
      </c>
      <c r="G13" s="364">
        <f t="shared" si="5"/>
        <v>14.61675579322638</v>
      </c>
      <c r="H13" s="124">
        <f t="shared" si="6"/>
        <v>1615</v>
      </c>
      <c r="I13" s="125">
        <f t="shared" si="7"/>
        <v>105</v>
      </c>
      <c r="J13" s="364">
        <f t="shared" si="8"/>
        <v>15.380952380952381</v>
      </c>
      <c r="K13" s="377">
        <f t="shared" si="9"/>
        <v>0.30542857142857144</v>
      </c>
      <c r="L13" s="126"/>
      <c r="M13" s="373" t="s">
        <v>6</v>
      </c>
      <c r="N13" s="124">
        <v>549</v>
      </c>
      <c r="O13" s="125">
        <v>32.07</v>
      </c>
      <c r="P13" s="364">
        <f t="shared" si="11"/>
        <v>17.118802619270348</v>
      </c>
      <c r="Q13" s="124">
        <v>1111</v>
      </c>
      <c r="R13" s="125">
        <v>75.930000000000007</v>
      </c>
      <c r="S13" s="364">
        <f t="shared" si="0"/>
        <v>14.63189780060582</v>
      </c>
      <c r="T13" s="124">
        <f t="shared" si="1"/>
        <v>1660</v>
      </c>
      <c r="U13" s="125">
        <f t="shared" si="2"/>
        <v>108</v>
      </c>
      <c r="V13" s="364">
        <f t="shared" si="3"/>
        <v>15.37037037037037</v>
      </c>
      <c r="W13" s="377">
        <f t="shared" si="4"/>
        <v>0.29694444444444446</v>
      </c>
    </row>
    <row r="14" spans="1:23" s="61" customFormat="1">
      <c r="A14" s="366" t="s">
        <v>7</v>
      </c>
      <c r="B14" s="124">
        <v>652</v>
      </c>
      <c r="C14" s="125">
        <v>42</v>
      </c>
      <c r="D14" s="364">
        <f t="shared" si="10"/>
        <v>15.523809523809524</v>
      </c>
      <c r="E14" s="124">
        <v>388</v>
      </c>
      <c r="F14" s="125">
        <v>26.25</v>
      </c>
      <c r="G14" s="364">
        <f t="shared" si="5"/>
        <v>14.780952380952382</v>
      </c>
      <c r="H14" s="124">
        <f t="shared" si="6"/>
        <v>1040</v>
      </c>
      <c r="I14" s="125">
        <f t="shared" si="7"/>
        <v>68.25</v>
      </c>
      <c r="J14" s="364">
        <f t="shared" si="8"/>
        <v>15.238095238095237</v>
      </c>
      <c r="K14" s="377">
        <f t="shared" si="9"/>
        <v>0.61538461538461542</v>
      </c>
      <c r="L14" s="126"/>
      <c r="M14" s="373" t="s">
        <v>7</v>
      </c>
      <c r="N14" s="124">
        <v>652</v>
      </c>
      <c r="O14" s="125">
        <v>42</v>
      </c>
      <c r="P14" s="364">
        <f t="shared" si="11"/>
        <v>15.523809523809524</v>
      </c>
      <c r="Q14" s="124">
        <v>388</v>
      </c>
      <c r="R14" s="125">
        <v>26.25</v>
      </c>
      <c r="S14" s="364">
        <f t="shared" si="0"/>
        <v>14.780952380952382</v>
      </c>
      <c r="T14" s="124">
        <f t="shared" si="1"/>
        <v>1040</v>
      </c>
      <c r="U14" s="125">
        <f t="shared" si="2"/>
        <v>68.25</v>
      </c>
      <c r="V14" s="364">
        <f t="shared" si="3"/>
        <v>15.238095238095237</v>
      </c>
      <c r="W14" s="377">
        <f t="shared" si="4"/>
        <v>0.61538461538461542</v>
      </c>
    </row>
    <row r="15" spans="1:23" s="61" customFormat="1">
      <c r="A15" s="366" t="s">
        <v>8</v>
      </c>
      <c r="B15" s="124">
        <v>1302</v>
      </c>
      <c r="C15" s="125">
        <v>131</v>
      </c>
      <c r="D15" s="364">
        <f t="shared" si="10"/>
        <v>9.9389312977099245</v>
      </c>
      <c r="E15" s="124">
        <v>559</v>
      </c>
      <c r="F15" s="125">
        <v>63.5</v>
      </c>
      <c r="G15" s="364">
        <f t="shared" si="5"/>
        <v>8.8031496062992129</v>
      </c>
      <c r="H15" s="124">
        <f t="shared" si="6"/>
        <v>1861</v>
      </c>
      <c r="I15" s="125">
        <f t="shared" si="7"/>
        <v>194.5</v>
      </c>
      <c r="J15" s="364">
        <f t="shared" si="8"/>
        <v>9.5681233933161955</v>
      </c>
      <c r="K15" s="377">
        <f t="shared" si="9"/>
        <v>0.67352185089974292</v>
      </c>
      <c r="L15" s="126"/>
      <c r="M15" s="373" t="s">
        <v>8</v>
      </c>
      <c r="N15" s="124">
        <v>1398</v>
      </c>
      <c r="O15" s="125">
        <v>143</v>
      </c>
      <c r="P15" s="364">
        <f t="shared" si="11"/>
        <v>9.7762237762237767</v>
      </c>
      <c r="Q15" s="124">
        <v>559</v>
      </c>
      <c r="R15" s="125">
        <v>63.5</v>
      </c>
      <c r="S15" s="364">
        <f t="shared" si="0"/>
        <v>8.8031496062992129</v>
      </c>
      <c r="T15" s="124">
        <f t="shared" si="1"/>
        <v>1957</v>
      </c>
      <c r="U15" s="125">
        <f t="shared" si="2"/>
        <v>206.5</v>
      </c>
      <c r="V15" s="364">
        <f t="shared" si="3"/>
        <v>9.4769975786924938</v>
      </c>
      <c r="W15" s="377">
        <f t="shared" si="4"/>
        <v>0.69249394673123488</v>
      </c>
    </row>
    <row r="16" spans="1:23" s="61" customFormat="1">
      <c r="A16" s="366" t="s">
        <v>9</v>
      </c>
      <c r="B16" s="124">
        <v>14678</v>
      </c>
      <c r="C16" s="125">
        <v>894.98</v>
      </c>
      <c r="D16" s="364">
        <f t="shared" si="10"/>
        <v>16.400366488636617</v>
      </c>
      <c r="E16" s="124">
        <v>16446</v>
      </c>
      <c r="F16" s="125">
        <v>962.41600000000005</v>
      </c>
      <c r="G16" s="364">
        <f t="shared" si="5"/>
        <v>17.088244584462434</v>
      </c>
      <c r="H16" s="124">
        <f t="shared" si="6"/>
        <v>31124</v>
      </c>
      <c r="I16" s="125">
        <f t="shared" si="7"/>
        <v>1857.3960000000002</v>
      </c>
      <c r="J16" s="364">
        <f t="shared" si="8"/>
        <v>16.756792843313971</v>
      </c>
      <c r="K16" s="377">
        <f t="shared" si="9"/>
        <v>0.48184662829035918</v>
      </c>
      <c r="L16" s="126"/>
      <c r="M16" s="373" t="s">
        <v>9</v>
      </c>
      <c r="N16" s="124">
        <v>17905</v>
      </c>
      <c r="O16" s="125">
        <v>1093.48</v>
      </c>
      <c r="P16" s="364">
        <f t="shared" si="11"/>
        <v>16.374327834071039</v>
      </c>
      <c r="Q16" s="124">
        <v>18717</v>
      </c>
      <c r="R16" s="125">
        <v>1099.4159999999999</v>
      </c>
      <c r="S16" s="364">
        <f t="shared" si="0"/>
        <v>17.024493003558252</v>
      </c>
      <c r="T16" s="124">
        <f t="shared" si="1"/>
        <v>36622</v>
      </c>
      <c r="U16" s="125">
        <f t="shared" si="2"/>
        <v>2192.8959999999997</v>
      </c>
      <c r="V16" s="364">
        <f t="shared" si="3"/>
        <v>16.700290392248426</v>
      </c>
      <c r="W16" s="377">
        <f t="shared" si="4"/>
        <v>0.49864653864113945</v>
      </c>
    </row>
    <row r="17" spans="1:23" s="61" customFormat="1">
      <c r="A17" s="366" t="s">
        <v>10</v>
      </c>
      <c r="B17" s="124">
        <v>622</v>
      </c>
      <c r="C17" s="125">
        <v>56</v>
      </c>
      <c r="D17" s="364">
        <f t="shared" si="10"/>
        <v>11.107142857142858</v>
      </c>
      <c r="E17" s="124">
        <v>100</v>
      </c>
      <c r="F17" s="125">
        <v>11.75</v>
      </c>
      <c r="G17" s="364">
        <f t="shared" si="5"/>
        <v>8.5106382978723403</v>
      </c>
      <c r="H17" s="124">
        <f t="shared" si="6"/>
        <v>722</v>
      </c>
      <c r="I17" s="125">
        <f t="shared" si="7"/>
        <v>67.75</v>
      </c>
      <c r="J17" s="364">
        <f t="shared" si="8"/>
        <v>10.656826568265682</v>
      </c>
      <c r="K17" s="377">
        <f t="shared" si="9"/>
        <v>0.82656826568265684</v>
      </c>
      <c r="L17" s="126"/>
      <c r="M17" s="373" t="s">
        <v>10</v>
      </c>
      <c r="N17" s="124">
        <v>622</v>
      </c>
      <c r="O17" s="125">
        <v>56</v>
      </c>
      <c r="P17" s="364">
        <f t="shared" si="11"/>
        <v>11.107142857142858</v>
      </c>
      <c r="Q17" s="124">
        <v>100</v>
      </c>
      <c r="R17" s="125">
        <v>11.75</v>
      </c>
      <c r="S17" s="364">
        <f t="shared" si="0"/>
        <v>8.5106382978723403</v>
      </c>
      <c r="T17" s="124">
        <f t="shared" si="1"/>
        <v>722</v>
      </c>
      <c r="U17" s="125">
        <f t="shared" si="2"/>
        <v>67.75</v>
      </c>
      <c r="V17" s="364">
        <f t="shared" si="3"/>
        <v>10.656826568265682</v>
      </c>
      <c r="W17" s="377">
        <f t="shared" si="4"/>
        <v>0.82656826568265684</v>
      </c>
    </row>
    <row r="18" spans="1:23" s="61" customFormat="1">
      <c r="A18" s="366" t="s">
        <v>11</v>
      </c>
      <c r="B18" s="124">
        <v>1080</v>
      </c>
      <c r="C18" s="125">
        <v>95.5</v>
      </c>
      <c r="D18" s="364">
        <f t="shared" si="10"/>
        <v>11.30890052356021</v>
      </c>
      <c r="E18" s="124">
        <v>667</v>
      </c>
      <c r="F18" s="125">
        <v>51.5</v>
      </c>
      <c r="G18" s="364">
        <f t="shared" si="5"/>
        <v>12.951456310679612</v>
      </c>
      <c r="H18" s="124">
        <f t="shared" si="6"/>
        <v>1747</v>
      </c>
      <c r="I18" s="125">
        <f t="shared" si="7"/>
        <v>147</v>
      </c>
      <c r="J18" s="364">
        <f t="shared" si="8"/>
        <v>11.884353741496598</v>
      </c>
      <c r="K18" s="377">
        <f t="shared" si="9"/>
        <v>0.64965986394557829</v>
      </c>
      <c r="L18" s="126"/>
      <c r="M18" s="373" t="s">
        <v>11</v>
      </c>
      <c r="N18" s="124">
        <v>1134</v>
      </c>
      <c r="O18" s="125">
        <v>102.25</v>
      </c>
      <c r="P18" s="364">
        <f t="shared" si="11"/>
        <v>11.090464547677261</v>
      </c>
      <c r="Q18" s="124">
        <v>667</v>
      </c>
      <c r="R18" s="125">
        <v>51.5</v>
      </c>
      <c r="S18" s="364">
        <f t="shared" si="0"/>
        <v>12.951456310679612</v>
      </c>
      <c r="T18" s="124">
        <f t="shared" si="1"/>
        <v>1801</v>
      </c>
      <c r="U18" s="125">
        <f t="shared" si="2"/>
        <v>153.75</v>
      </c>
      <c r="V18" s="364">
        <f t="shared" si="3"/>
        <v>11.713821138211381</v>
      </c>
      <c r="W18" s="377">
        <f t="shared" si="4"/>
        <v>0.66504065040650406</v>
      </c>
    </row>
    <row r="19" spans="1:23" s="61" customFormat="1">
      <c r="A19" s="366" t="s">
        <v>12</v>
      </c>
      <c r="B19" s="124">
        <v>2637</v>
      </c>
      <c r="C19" s="125">
        <v>111</v>
      </c>
      <c r="D19" s="364">
        <f t="shared" si="10"/>
        <v>23.756756756756758</v>
      </c>
      <c r="E19" s="124">
        <v>3048</v>
      </c>
      <c r="F19" s="125">
        <v>147</v>
      </c>
      <c r="G19" s="364">
        <f t="shared" si="5"/>
        <v>20.73469387755102</v>
      </c>
      <c r="H19" s="124">
        <f t="shared" si="6"/>
        <v>5685</v>
      </c>
      <c r="I19" s="125">
        <f t="shared" si="7"/>
        <v>258</v>
      </c>
      <c r="J19" s="364">
        <f t="shared" si="8"/>
        <v>22.034883720930232</v>
      </c>
      <c r="K19" s="377">
        <f t="shared" si="9"/>
        <v>0.43023255813953487</v>
      </c>
      <c r="L19" s="126"/>
      <c r="M19" s="373" t="s">
        <v>12</v>
      </c>
      <c r="N19" s="124">
        <v>2781</v>
      </c>
      <c r="O19" s="125">
        <v>117</v>
      </c>
      <c r="P19" s="364">
        <f t="shared" si="11"/>
        <v>23.76923076923077</v>
      </c>
      <c r="Q19" s="124">
        <v>3495</v>
      </c>
      <c r="R19" s="125">
        <v>171</v>
      </c>
      <c r="S19" s="364">
        <f t="shared" si="0"/>
        <v>20.438596491228068</v>
      </c>
      <c r="T19" s="124">
        <f t="shared" si="1"/>
        <v>6276</v>
      </c>
      <c r="U19" s="125">
        <f t="shared" si="2"/>
        <v>288</v>
      </c>
      <c r="V19" s="364">
        <f t="shared" si="3"/>
        <v>21.791666666666668</v>
      </c>
      <c r="W19" s="377">
        <f t="shared" si="4"/>
        <v>0.40625</v>
      </c>
    </row>
    <row r="20" spans="1:23" s="61" customFormat="1">
      <c r="A20" s="366" t="s">
        <v>13</v>
      </c>
      <c r="B20" s="124">
        <v>2688</v>
      </c>
      <c r="C20" s="125">
        <v>118</v>
      </c>
      <c r="D20" s="364">
        <f t="shared" si="10"/>
        <v>22.779661016949152</v>
      </c>
      <c r="E20" s="124">
        <v>1170</v>
      </c>
      <c r="F20" s="125">
        <v>54</v>
      </c>
      <c r="G20" s="364">
        <f t="shared" si="5"/>
        <v>21.666666666666668</v>
      </c>
      <c r="H20" s="124">
        <f t="shared" si="6"/>
        <v>3858</v>
      </c>
      <c r="I20" s="125">
        <f t="shared" si="7"/>
        <v>172</v>
      </c>
      <c r="J20" s="364">
        <f t="shared" si="8"/>
        <v>22.430232558139537</v>
      </c>
      <c r="K20" s="377">
        <f t="shared" si="9"/>
        <v>0.68604651162790697</v>
      </c>
      <c r="L20" s="126"/>
      <c r="M20" s="373" t="s">
        <v>13</v>
      </c>
      <c r="N20" s="124">
        <v>2994</v>
      </c>
      <c r="O20" s="125">
        <v>139</v>
      </c>
      <c r="P20" s="364">
        <f t="shared" si="11"/>
        <v>21.53956834532374</v>
      </c>
      <c r="Q20" s="124">
        <v>1170</v>
      </c>
      <c r="R20" s="125">
        <v>54</v>
      </c>
      <c r="S20" s="364">
        <f t="shared" si="0"/>
        <v>21.666666666666668</v>
      </c>
      <c r="T20" s="124">
        <f t="shared" si="1"/>
        <v>4164</v>
      </c>
      <c r="U20" s="125">
        <f t="shared" si="2"/>
        <v>193</v>
      </c>
      <c r="V20" s="364">
        <f t="shared" si="3"/>
        <v>21.575129533678755</v>
      </c>
      <c r="W20" s="377">
        <f t="shared" si="4"/>
        <v>0.72020725388601037</v>
      </c>
    </row>
    <row r="21" spans="1:23" s="61" customFormat="1">
      <c r="A21" s="366" t="s">
        <v>14</v>
      </c>
      <c r="B21" s="124">
        <v>9140</v>
      </c>
      <c r="C21" s="125">
        <v>578.75</v>
      </c>
      <c r="D21" s="364">
        <f t="shared" si="10"/>
        <v>15.792656587473003</v>
      </c>
      <c r="E21" s="124">
        <v>4372</v>
      </c>
      <c r="F21" s="125">
        <v>343.15</v>
      </c>
      <c r="G21" s="364">
        <f t="shared" si="5"/>
        <v>12.740783913740348</v>
      </c>
      <c r="H21" s="124">
        <f t="shared" si="6"/>
        <v>13512</v>
      </c>
      <c r="I21" s="125">
        <f t="shared" si="7"/>
        <v>921.9</v>
      </c>
      <c r="J21" s="364">
        <f t="shared" si="8"/>
        <v>14.656687276277253</v>
      </c>
      <c r="K21" s="377">
        <f t="shared" si="9"/>
        <v>0.62777958563835556</v>
      </c>
      <c r="L21" s="126"/>
      <c r="M21" s="373" t="s">
        <v>14</v>
      </c>
      <c r="N21" s="124">
        <v>10706</v>
      </c>
      <c r="O21" s="125">
        <v>683.25</v>
      </c>
      <c r="P21" s="364">
        <f t="shared" si="11"/>
        <v>15.669227954628614</v>
      </c>
      <c r="Q21" s="124">
        <v>5783</v>
      </c>
      <c r="R21" s="125">
        <v>436.15</v>
      </c>
      <c r="S21" s="364">
        <f t="shared" si="0"/>
        <v>13.259199816576867</v>
      </c>
      <c r="T21" s="124">
        <f t="shared" si="1"/>
        <v>16489</v>
      </c>
      <c r="U21" s="125">
        <f t="shared" si="2"/>
        <v>1119.4000000000001</v>
      </c>
      <c r="V21" s="364">
        <f t="shared" si="3"/>
        <v>14.730212613900303</v>
      </c>
      <c r="W21" s="377">
        <f t="shared" si="4"/>
        <v>0.61037162765767372</v>
      </c>
    </row>
    <row r="22" spans="1:23" s="61" customFormat="1">
      <c r="A22" s="366" t="s">
        <v>15</v>
      </c>
      <c r="B22" s="124"/>
      <c r="C22" s="125"/>
      <c r="D22" s="364"/>
      <c r="E22" s="124">
        <v>555</v>
      </c>
      <c r="F22" s="125">
        <v>35</v>
      </c>
      <c r="G22" s="364">
        <f t="shared" si="5"/>
        <v>15.857142857142858</v>
      </c>
      <c r="H22" s="124">
        <f t="shared" si="6"/>
        <v>555</v>
      </c>
      <c r="I22" s="125">
        <f t="shared" si="7"/>
        <v>35</v>
      </c>
      <c r="J22" s="364">
        <f t="shared" si="8"/>
        <v>15.857142857142858</v>
      </c>
      <c r="K22" s="377">
        <f t="shared" si="9"/>
        <v>0</v>
      </c>
      <c r="L22" s="126"/>
      <c r="M22" s="373" t="s">
        <v>15</v>
      </c>
      <c r="N22" s="124"/>
      <c r="O22" s="127"/>
      <c r="P22" s="364"/>
      <c r="Q22" s="124">
        <v>555</v>
      </c>
      <c r="R22" s="125">
        <v>35</v>
      </c>
      <c r="S22" s="364">
        <f t="shared" si="0"/>
        <v>15.857142857142858</v>
      </c>
      <c r="T22" s="124">
        <f t="shared" si="1"/>
        <v>555</v>
      </c>
      <c r="U22" s="125">
        <f t="shared" si="2"/>
        <v>35</v>
      </c>
      <c r="V22" s="364">
        <f t="shared" si="3"/>
        <v>15.857142857142858</v>
      </c>
      <c r="W22" s="377">
        <f t="shared" si="4"/>
        <v>0</v>
      </c>
    </row>
    <row r="23" spans="1:23" s="61" customFormat="1">
      <c r="A23" s="366" t="s">
        <v>16</v>
      </c>
      <c r="B23" s="124">
        <v>1917</v>
      </c>
      <c r="C23" s="125">
        <v>90</v>
      </c>
      <c r="D23" s="364">
        <f>B23/C23</f>
        <v>21.3</v>
      </c>
      <c r="E23" s="124">
        <v>1407</v>
      </c>
      <c r="F23" s="125">
        <v>72</v>
      </c>
      <c r="G23" s="364">
        <f t="shared" si="5"/>
        <v>19.541666666666668</v>
      </c>
      <c r="H23" s="124">
        <f t="shared" si="6"/>
        <v>3324</v>
      </c>
      <c r="I23" s="125">
        <f t="shared" si="7"/>
        <v>162</v>
      </c>
      <c r="J23" s="364">
        <f t="shared" si="8"/>
        <v>20.518518518518519</v>
      </c>
      <c r="K23" s="377">
        <f t="shared" si="9"/>
        <v>0.55555555555555558</v>
      </c>
      <c r="L23" s="126"/>
      <c r="M23" s="373" t="s">
        <v>16</v>
      </c>
      <c r="N23" s="124">
        <v>2448</v>
      </c>
      <c r="O23" s="125">
        <v>114</v>
      </c>
      <c r="P23" s="364">
        <f>N23/O23</f>
        <v>21.473684210526315</v>
      </c>
      <c r="Q23" s="124">
        <v>1458</v>
      </c>
      <c r="R23" s="125">
        <v>75</v>
      </c>
      <c r="S23" s="364">
        <f t="shared" si="0"/>
        <v>19.440000000000001</v>
      </c>
      <c r="T23" s="124">
        <f t="shared" si="1"/>
        <v>3906</v>
      </c>
      <c r="U23" s="125">
        <f t="shared" si="2"/>
        <v>189</v>
      </c>
      <c r="V23" s="364">
        <f t="shared" si="3"/>
        <v>20.666666666666668</v>
      </c>
      <c r="W23" s="377">
        <f t="shared" si="4"/>
        <v>0.60317460317460314</v>
      </c>
    </row>
    <row r="24" spans="1:23" s="61" customFormat="1">
      <c r="A24" s="366" t="s">
        <v>17</v>
      </c>
      <c r="B24" s="124">
        <v>1194</v>
      </c>
      <c r="C24" s="125">
        <v>96.75</v>
      </c>
      <c r="D24" s="364">
        <f>B24/C24</f>
        <v>12.34108527131783</v>
      </c>
      <c r="E24" s="124">
        <v>581</v>
      </c>
      <c r="F24" s="125">
        <v>37.9</v>
      </c>
      <c r="G24" s="364">
        <f t="shared" si="5"/>
        <v>15.329815303430079</v>
      </c>
      <c r="H24" s="124">
        <f t="shared" si="6"/>
        <v>1775</v>
      </c>
      <c r="I24" s="125">
        <f t="shared" si="7"/>
        <v>134.65</v>
      </c>
      <c r="J24" s="364">
        <f t="shared" si="8"/>
        <v>13.18232454511697</v>
      </c>
      <c r="K24" s="377">
        <f t="shared" si="9"/>
        <v>0.7185295209803193</v>
      </c>
      <c r="L24" s="126"/>
      <c r="M24" s="373" t="s">
        <v>17</v>
      </c>
      <c r="N24" s="124">
        <v>1241</v>
      </c>
      <c r="O24" s="125">
        <v>103.25</v>
      </c>
      <c r="P24" s="364">
        <f>N24/O24</f>
        <v>12.019370460048426</v>
      </c>
      <c r="Q24" s="124">
        <v>581</v>
      </c>
      <c r="R24" s="125">
        <v>37.9</v>
      </c>
      <c r="S24" s="364">
        <f t="shared" si="0"/>
        <v>15.329815303430079</v>
      </c>
      <c r="T24" s="124">
        <f t="shared" si="1"/>
        <v>1822</v>
      </c>
      <c r="U24" s="125">
        <f t="shared" si="2"/>
        <v>141.15</v>
      </c>
      <c r="V24" s="364">
        <f t="shared" si="3"/>
        <v>12.908253630889124</v>
      </c>
      <c r="W24" s="377">
        <f t="shared" si="4"/>
        <v>0.73149132128940841</v>
      </c>
    </row>
    <row r="25" spans="1:23" s="61" customFormat="1">
      <c r="A25" s="366" t="s">
        <v>18</v>
      </c>
      <c r="B25" s="124">
        <v>5201</v>
      </c>
      <c r="C25" s="125">
        <v>264.83999999999997</v>
      </c>
      <c r="D25" s="364">
        <f>B25/C25</f>
        <v>19.638272164325631</v>
      </c>
      <c r="E25" s="124">
        <v>3575</v>
      </c>
      <c r="F25" s="125">
        <v>172</v>
      </c>
      <c r="G25" s="364">
        <f t="shared" si="5"/>
        <v>20.784883720930232</v>
      </c>
      <c r="H25" s="124">
        <f t="shared" si="6"/>
        <v>8776</v>
      </c>
      <c r="I25" s="125">
        <f t="shared" si="7"/>
        <v>436.84</v>
      </c>
      <c r="J25" s="364">
        <f t="shared" si="8"/>
        <v>20.089735372218662</v>
      </c>
      <c r="K25" s="377">
        <f t="shared" si="9"/>
        <v>0.60626316271403713</v>
      </c>
      <c r="L25" s="126"/>
      <c r="M25" s="373" t="s">
        <v>18</v>
      </c>
      <c r="N25" s="124">
        <v>6539</v>
      </c>
      <c r="O25" s="125">
        <v>339.84</v>
      </c>
      <c r="P25" s="364">
        <f>N25/O25</f>
        <v>19.241407721280606</v>
      </c>
      <c r="Q25" s="124">
        <v>3768</v>
      </c>
      <c r="R25" s="125">
        <v>184</v>
      </c>
      <c r="S25" s="364">
        <f t="shared" si="0"/>
        <v>20.478260869565219</v>
      </c>
      <c r="T25" s="124">
        <f t="shared" si="1"/>
        <v>10307</v>
      </c>
      <c r="U25" s="125">
        <f t="shared" si="2"/>
        <v>523.83999999999992</v>
      </c>
      <c r="V25" s="364">
        <f t="shared" si="3"/>
        <v>19.675855222968849</v>
      </c>
      <c r="W25" s="377">
        <f t="shared" si="4"/>
        <v>0.64874770922419067</v>
      </c>
    </row>
    <row r="26" spans="1:23" s="61" customFormat="1">
      <c r="A26" s="366" t="s">
        <v>19</v>
      </c>
      <c r="B26" s="124"/>
      <c r="C26" s="125"/>
      <c r="D26" s="364"/>
      <c r="E26" s="124">
        <v>105</v>
      </c>
      <c r="F26" s="125"/>
      <c r="G26" s="364"/>
      <c r="H26" s="124">
        <f t="shared" ref="H26:H57" si="12">B26+E26</f>
        <v>105</v>
      </c>
      <c r="I26" s="125"/>
      <c r="J26" s="364"/>
      <c r="K26" s="377"/>
      <c r="L26" s="126"/>
      <c r="M26" s="373" t="s">
        <v>19</v>
      </c>
      <c r="N26" s="124"/>
      <c r="O26" s="125"/>
      <c r="P26" s="364"/>
      <c r="Q26" s="124">
        <v>141</v>
      </c>
      <c r="R26" s="125"/>
      <c r="S26" s="364"/>
      <c r="T26" s="124">
        <f t="shared" si="1"/>
        <v>141</v>
      </c>
      <c r="U26" s="125">
        <f t="shared" si="2"/>
        <v>0</v>
      </c>
      <c r="V26" s="364"/>
      <c r="W26" s="377"/>
    </row>
    <row r="27" spans="1:23" s="61" customFormat="1">
      <c r="A27" s="366" t="s">
        <v>20</v>
      </c>
      <c r="B27" s="124">
        <v>5178</v>
      </c>
      <c r="C27" s="125">
        <v>261</v>
      </c>
      <c r="D27" s="364">
        <f t="shared" ref="D27:D45" si="13">B27/C27</f>
        <v>19.839080459770116</v>
      </c>
      <c r="E27" s="124">
        <v>7578</v>
      </c>
      <c r="F27" s="125">
        <v>372</v>
      </c>
      <c r="G27" s="364">
        <f t="shared" ref="G27:G46" si="14">E27/F27</f>
        <v>20.370967741935484</v>
      </c>
      <c r="H27" s="124">
        <f t="shared" si="12"/>
        <v>12756</v>
      </c>
      <c r="I27" s="125">
        <f t="shared" ref="I27:I58" si="15">C27+F27</f>
        <v>633</v>
      </c>
      <c r="J27" s="364">
        <f t="shared" ref="J27:J58" si="16">H27/I27</f>
        <v>20.151658767772513</v>
      </c>
      <c r="K27" s="377">
        <f t="shared" ref="K27:K58" si="17">C27/I27</f>
        <v>0.41232227488151657</v>
      </c>
      <c r="L27" s="126"/>
      <c r="M27" s="373" t="s">
        <v>20</v>
      </c>
      <c r="N27" s="124">
        <v>6105</v>
      </c>
      <c r="O27" s="125">
        <v>312</v>
      </c>
      <c r="P27" s="364">
        <f t="shared" ref="P27:P45" si="18">N27/O27</f>
        <v>19.567307692307693</v>
      </c>
      <c r="Q27" s="124">
        <v>8586</v>
      </c>
      <c r="R27" s="125">
        <v>426</v>
      </c>
      <c r="S27" s="364">
        <f t="shared" ref="S27:S46" si="19">Q27/R27</f>
        <v>20.154929577464788</v>
      </c>
      <c r="T27" s="124">
        <f t="shared" si="1"/>
        <v>14691</v>
      </c>
      <c r="U27" s="125">
        <f t="shared" si="2"/>
        <v>738</v>
      </c>
      <c r="V27" s="364">
        <f t="shared" ref="V27:V58" si="20">T27/U27</f>
        <v>19.90650406504065</v>
      </c>
      <c r="W27" s="377">
        <f t="shared" ref="W27:W58" si="21">O27/U27</f>
        <v>0.42276422764227645</v>
      </c>
    </row>
    <row r="28" spans="1:23" s="61" customFormat="1">
      <c r="A28" s="366" t="s">
        <v>21</v>
      </c>
      <c r="B28" s="124">
        <v>227</v>
      </c>
      <c r="C28" s="125">
        <v>22.5</v>
      </c>
      <c r="D28" s="364">
        <f t="shared" si="13"/>
        <v>10.088888888888889</v>
      </c>
      <c r="E28" s="124">
        <v>392</v>
      </c>
      <c r="F28" s="125">
        <v>28.5</v>
      </c>
      <c r="G28" s="364">
        <f t="shared" si="14"/>
        <v>13.754385964912281</v>
      </c>
      <c r="H28" s="124">
        <f t="shared" si="12"/>
        <v>619</v>
      </c>
      <c r="I28" s="125">
        <f t="shared" si="15"/>
        <v>51</v>
      </c>
      <c r="J28" s="364">
        <f t="shared" si="16"/>
        <v>12.137254901960784</v>
      </c>
      <c r="K28" s="377">
        <f t="shared" si="17"/>
        <v>0.44117647058823528</v>
      </c>
      <c r="L28" s="126"/>
      <c r="M28" s="373" t="s">
        <v>21</v>
      </c>
      <c r="N28" s="124">
        <v>227</v>
      </c>
      <c r="O28" s="125">
        <v>22.5</v>
      </c>
      <c r="P28" s="364">
        <f t="shared" si="18"/>
        <v>10.088888888888889</v>
      </c>
      <c r="Q28" s="124">
        <v>452</v>
      </c>
      <c r="R28" s="125">
        <v>31.5</v>
      </c>
      <c r="S28" s="364">
        <f t="shared" si="19"/>
        <v>14.34920634920635</v>
      </c>
      <c r="T28" s="124">
        <f t="shared" si="1"/>
        <v>679</v>
      </c>
      <c r="U28" s="125">
        <f t="shared" si="2"/>
        <v>54</v>
      </c>
      <c r="V28" s="364">
        <f t="shared" si="20"/>
        <v>12.574074074074074</v>
      </c>
      <c r="W28" s="377">
        <f t="shared" si="21"/>
        <v>0.41666666666666669</v>
      </c>
    </row>
    <row r="29" spans="1:23" s="61" customFormat="1">
      <c r="A29" s="366" t="s">
        <v>22</v>
      </c>
      <c r="B29" s="124">
        <v>42</v>
      </c>
      <c r="C29" s="125">
        <v>9</v>
      </c>
      <c r="D29" s="364">
        <f t="shared" si="13"/>
        <v>4.666666666666667</v>
      </c>
      <c r="E29" s="124">
        <v>24</v>
      </c>
      <c r="F29" s="125">
        <v>3</v>
      </c>
      <c r="G29" s="364">
        <f t="shared" si="14"/>
        <v>8</v>
      </c>
      <c r="H29" s="124">
        <f t="shared" si="12"/>
        <v>66</v>
      </c>
      <c r="I29" s="125">
        <f t="shared" si="15"/>
        <v>12</v>
      </c>
      <c r="J29" s="364">
        <f t="shared" si="16"/>
        <v>5.5</v>
      </c>
      <c r="K29" s="377">
        <f t="shared" si="17"/>
        <v>0.75</v>
      </c>
      <c r="L29" s="126"/>
      <c r="M29" s="373" t="s">
        <v>22</v>
      </c>
      <c r="N29" s="124">
        <v>42</v>
      </c>
      <c r="O29" s="125">
        <v>9</v>
      </c>
      <c r="P29" s="364">
        <f t="shared" si="18"/>
        <v>4.666666666666667</v>
      </c>
      <c r="Q29" s="124">
        <v>24</v>
      </c>
      <c r="R29" s="125">
        <v>3</v>
      </c>
      <c r="S29" s="364">
        <f t="shared" si="19"/>
        <v>8</v>
      </c>
      <c r="T29" s="124">
        <f t="shared" si="1"/>
        <v>66</v>
      </c>
      <c r="U29" s="125">
        <f t="shared" si="2"/>
        <v>12</v>
      </c>
      <c r="V29" s="364">
        <f t="shared" si="20"/>
        <v>5.5</v>
      </c>
      <c r="W29" s="377">
        <f t="shared" si="21"/>
        <v>0.75</v>
      </c>
    </row>
    <row r="30" spans="1:23" s="61" customFormat="1">
      <c r="A30" s="366" t="s">
        <v>23</v>
      </c>
      <c r="B30" s="124">
        <v>3162</v>
      </c>
      <c r="C30" s="125">
        <v>127</v>
      </c>
      <c r="D30" s="364">
        <f t="shared" si="13"/>
        <v>24.897637795275589</v>
      </c>
      <c r="E30" s="124">
        <v>3570</v>
      </c>
      <c r="F30" s="125">
        <v>144</v>
      </c>
      <c r="G30" s="364">
        <f t="shared" si="14"/>
        <v>24.791666666666668</v>
      </c>
      <c r="H30" s="124">
        <f t="shared" si="12"/>
        <v>6732</v>
      </c>
      <c r="I30" s="125">
        <f t="shared" si="15"/>
        <v>271</v>
      </c>
      <c r="J30" s="364">
        <f t="shared" si="16"/>
        <v>24.841328413284131</v>
      </c>
      <c r="K30" s="377">
        <f t="shared" si="17"/>
        <v>0.46863468634686345</v>
      </c>
      <c r="L30" s="126"/>
      <c r="M30" s="373" t="s">
        <v>23</v>
      </c>
      <c r="N30" s="124">
        <v>3750</v>
      </c>
      <c r="O30" s="125">
        <v>154</v>
      </c>
      <c r="P30" s="364">
        <f t="shared" si="18"/>
        <v>24.350649350649352</v>
      </c>
      <c r="Q30" s="124">
        <v>4077</v>
      </c>
      <c r="R30" s="125">
        <v>165</v>
      </c>
      <c r="S30" s="364">
        <f t="shared" si="19"/>
        <v>24.709090909090911</v>
      </c>
      <c r="T30" s="124">
        <f t="shared" si="1"/>
        <v>7827</v>
      </c>
      <c r="U30" s="125">
        <f t="shared" si="2"/>
        <v>319</v>
      </c>
      <c r="V30" s="364">
        <f t="shared" si="20"/>
        <v>24.536050156739812</v>
      </c>
      <c r="W30" s="377">
        <f t="shared" si="21"/>
        <v>0.48275862068965519</v>
      </c>
    </row>
    <row r="31" spans="1:23" s="61" customFormat="1">
      <c r="A31" s="366" t="s">
        <v>24</v>
      </c>
      <c r="B31" s="124">
        <v>1636</v>
      </c>
      <c r="C31" s="125">
        <v>97.8</v>
      </c>
      <c r="D31" s="364">
        <f t="shared" si="13"/>
        <v>16.7280163599182</v>
      </c>
      <c r="E31" s="124">
        <v>2302</v>
      </c>
      <c r="F31" s="125">
        <v>184.8</v>
      </c>
      <c r="G31" s="364">
        <f t="shared" si="14"/>
        <v>12.456709956709956</v>
      </c>
      <c r="H31" s="124">
        <f t="shared" si="12"/>
        <v>3938</v>
      </c>
      <c r="I31" s="125">
        <f t="shared" si="15"/>
        <v>282.60000000000002</v>
      </c>
      <c r="J31" s="364">
        <f t="shared" si="16"/>
        <v>13.934890304317054</v>
      </c>
      <c r="K31" s="377">
        <f t="shared" si="17"/>
        <v>0.34607218683651803</v>
      </c>
      <c r="L31" s="126"/>
      <c r="M31" s="373" t="s">
        <v>24</v>
      </c>
      <c r="N31" s="124">
        <v>2020</v>
      </c>
      <c r="O31" s="125">
        <v>118.8</v>
      </c>
      <c r="P31" s="364">
        <f t="shared" si="18"/>
        <v>17.003367003367003</v>
      </c>
      <c r="Q31" s="124">
        <v>2497</v>
      </c>
      <c r="R31" s="125">
        <v>193.67</v>
      </c>
      <c r="S31" s="364">
        <f t="shared" si="19"/>
        <v>12.893065523829195</v>
      </c>
      <c r="T31" s="124">
        <f t="shared" si="1"/>
        <v>4517</v>
      </c>
      <c r="U31" s="125">
        <f t="shared" si="2"/>
        <v>312.46999999999997</v>
      </c>
      <c r="V31" s="364">
        <f t="shared" si="20"/>
        <v>14.455787755624542</v>
      </c>
      <c r="W31" s="377">
        <f t="shared" si="21"/>
        <v>0.38019649886389095</v>
      </c>
    </row>
    <row r="32" spans="1:23" s="61" customFormat="1">
      <c r="A32" s="366" t="s">
        <v>25</v>
      </c>
      <c r="B32" s="124">
        <v>3900</v>
      </c>
      <c r="C32" s="125">
        <v>222.12</v>
      </c>
      <c r="D32" s="364">
        <f t="shared" si="13"/>
        <v>17.558076715289033</v>
      </c>
      <c r="E32" s="124">
        <v>834</v>
      </c>
      <c r="F32" s="125">
        <v>48</v>
      </c>
      <c r="G32" s="364">
        <f t="shared" si="14"/>
        <v>17.375</v>
      </c>
      <c r="H32" s="124">
        <f t="shared" si="12"/>
        <v>4734</v>
      </c>
      <c r="I32" s="125">
        <f t="shared" si="15"/>
        <v>270.12</v>
      </c>
      <c r="J32" s="364">
        <f t="shared" si="16"/>
        <v>17.525544202576633</v>
      </c>
      <c r="K32" s="377">
        <f t="shared" si="17"/>
        <v>0.82230119946690361</v>
      </c>
      <c r="L32" s="126"/>
      <c r="M32" s="373" t="s">
        <v>25</v>
      </c>
      <c r="N32" s="124">
        <v>4218</v>
      </c>
      <c r="O32" s="125">
        <v>240.12</v>
      </c>
      <c r="P32" s="364">
        <f t="shared" si="18"/>
        <v>17.566216891554223</v>
      </c>
      <c r="Q32" s="124">
        <v>1068</v>
      </c>
      <c r="R32" s="125">
        <v>60</v>
      </c>
      <c r="S32" s="364">
        <f t="shared" si="19"/>
        <v>17.8</v>
      </c>
      <c r="T32" s="124">
        <f t="shared" si="1"/>
        <v>5286</v>
      </c>
      <c r="U32" s="125">
        <f t="shared" si="2"/>
        <v>300.12</v>
      </c>
      <c r="V32" s="364">
        <f t="shared" si="20"/>
        <v>17.612954818072769</v>
      </c>
      <c r="W32" s="377">
        <f t="shared" si="21"/>
        <v>0.80007996801279491</v>
      </c>
    </row>
    <row r="33" spans="1:23" s="61" customFormat="1">
      <c r="A33" s="366" t="s">
        <v>26</v>
      </c>
      <c r="B33" s="124">
        <v>5185</v>
      </c>
      <c r="C33" s="125">
        <v>325</v>
      </c>
      <c r="D33" s="364">
        <f t="shared" si="13"/>
        <v>15.953846153846154</v>
      </c>
      <c r="E33" s="124">
        <v>900</v>
      </c>
      <c r="F33" s="125">
        <v>55</v>
      </c>
      <c r="G33" s="364">
        <f t="shared" si="14"/>
        <v>16.363636363636363</v>
      </c>
      <c r="H33" s="124">
        <f t="shared" si="12"/>
        <v>6085</v>
      </c>
      <c r="I33" s="125">
        <f t="shared" si="15"/>
        <v>380</v>
      </c>
      <c r="J33" s="364">
        <f t="shared" si="16"/>
        <v>16.013157894736842</v>
      </c>
      <c r="K33" s="377">
        <f t="shared" si="17"/>
        <v>0.85526315789473684</v>
      </c>
      <c r="L33" s="126"/>
      <c r="M33" s="373" t="s">
        <v>26</v>
      </c>
      <c r="N33" s="124">
        <v>5335</v>
      </c>
      <c r="O33" s="125">
        <v>335</v>
      </c>
      <c r="P33" s="364">
        <f t="shared" si="18"/>
        <v>15.925373134328359</v>
      </c>
      <c r="Q33" s="124">
        <v>1115</v>
      </c>
      <c r="R33" s="125">
        <v>70</v>
      </c>
      <c r="S33" s="364">
        <f t="shared" si="19"/>
        <v>15.928571428571429</v>
      </c>
      <c r="T33" s="124">
        <f t="shared" si="1"/>
        <v>6450</v>
      </c>
      <c r="U33" s="125">
        <f t="shared" si="2"/>
        <v>405</v>
      </c>
      <c r="V33" s="364">
        <f t="shared" si="20"/>
        <v>15.925925925925926</v>
      </c>
      <c r="W33" s="377">
        <f t="shared" si="21"/>
        <v>0.8271604938271605</v>
      </c>
    </row>
    <row r="34" spans="1:23" s="61" customFormat="1">
      <c r="A34" s="366" t="s">
        <v>27</v>
      </c>
      <c r="B34" s="124">
        <v>2445</v>
      </c>
      <c r="C34" s="125">
        <v>172.5</v>
      </c>
      <c r="D34" s="364">
        <f t="shared" si="13"/>
        <v>14.173913043478262</v>
      </c>
      <c r="E34" s="124">
        <v>650</v>
      </c>
      <c r="F34" s="125">
        <v>45</v>
      </c>
      <c r="G34" s="364">
        <f t="shared" si="14"/>
        <v>14.444444444444445</v>
      </c>
      <c r="H34" s="124">
        <f t="shared" si="12"/>
        <v>3095</v>
      </c>
      <c r="I34" s="125">
        <f t="shared" si="15"/>
        <v>217.5</v>
      </c>
      <c r="J34" s="364">
        <f t="shared" si="16"/>
        <v>14.229885057471265</v>
      </c>
      <c r="K34" s="377">
        <f t="shared" si="17"/>
        <v>0.7931034482758621</v>
      </c>
      <c r="L34" s="126"/>
      <c r="M34" s="373" t="s">
        <v>27</v>
      </c>
      <c r="N34" s="124">
        <v>2570</v>
      </c>
      <c r="O34" s="125">
        <v>182.5</v>
      </c>
      <c r="P34" s="364">
        <f t="shared" si="18"/>
        <v>14.082191780821917</v>
      </c>
      <c r="Q34" s="124">
        <v>690</v>
      </c>
      <c r="R34" s="125">
        <v>50</v>
      </c>
      <c r="S34" s="364">
        <f t="shared" si="19"/>
        <v>13.8</v>
      </c>
      <c r="T34" s="124">
        <f t="shared" si="1"/>
        <v>3260</v>
      </c>
      <c r="U34" s="125">
        <f t="shared" si="2"/>
        <v>232.5</v>
      </c>
      <c r="V34" s="364">
        <f t="shared" si="20"/>
        <v>14.021505376344086</v>
      </c>
      <c r="W34" s="377">
        <f t="shared" si="21"/>
        <v>0.78494623655913975</v>
      </c>
    </row>
    <row r="35" spans="1:23" s="61" customFormat="1">
      <c r="A35" s="366" t="s">
        <v>28</v>
      </c>
      <c r="B35" s="124">
        <v>4655</v>
      </c>
      <c r="C35" s="125">
        <v>275</v>
      </c>
      <c r="D35" s="364">
        <f t="shared" si="13"/>
        <v>16.927272727272726</v>
      </c>
      <c r="E35" s="124">
        <v>2080</v>
      </c>
      <c r="F35" s="125">
        <v>125</v>
      </c>
      <c r="G35" s="364">
        <f t="shared" si="14"/>
        <v>16.64</v>
      </c>
      <c r="H35" s="124">
        <f t="shared" si="12"/>
        <v>6735</v>
      </c>
      <c r="I35" s="125">
        <f t="shared" si="15"/>
        <v>400</v>
      </c>
      <c r="J35" s="364">
        <f t="shared" si="16"/>
        <v>16.837499999999999</v>
      </c>
      <c r="K35" s="377">
        <f t="shared" si="17"/>
        <v>0.6875</v>
      </c>
      <c r="L35" s="126"/>
      <c r="M35" s="373" t="s">
        <v>28</v>
      </c>
      <c r="N35" s="124">
        <v>4895</v>
      </c>
      <c r="O35" s="125">
        <v>300</v>
      </c>
      <c r="P35" s="364">
        <f t="shared" si="18"/>
        <v>16.316666666666666</v>
      </c>
      <c r="Q35" s="124">
        <v>2210</v>
      </c>
      <c r="R35" s="125">
        <v>135</v>
      </c>
      <c r="S35" s="364">
        <f t="shared" si="19"/>
        <v>16.37037037037037</v>
      </c>
      <c r="T35" s="124">
        <f t="shared" si="1"/>
        <v>7105</v>
      </c>
      <c r="U35" s="125">
        <f t="shared" si="2"/>
        <v>435</v>
      </c>
      <c r="V35" s="364">
        <f t="shared" si="20"/>
        <v>16.333333333333332</v>
      </c>
      <c r="W35" s="377">
        <f t="shared" si="21"/>
        <v>0.68965517241379315</v>
      </c>
    </row>
    <row r="36" spans="1:23" s="61" customFormat="1">
      <c r="A36" s="366" t="s">
        <v>29</v>
      </c>
      <c r="B36" s="124">
        <v>276</v>
      </c>
      <c r="C36" s="125">
        <v>21</v>
      </c>
      <c r="D36" s="364">
        <f t="shared" si="13"/>
        <v>13.142857142857142</v>
      </c>
      <c r="E36" s="124">
        <v>81</v>
      </c>
      <c r="F36" s="125">
        <v>8.5</v>
      </c>
      <c r="G36" s="364">
        <f t="shared" si="14"/>
        <v>9.5294117647058822</v>
      </c>
      <c r="H36" s="124">
        <f t="shared" si="12"/>
        <v>357</v>
      </c>
      <c r="I36" s="125">
        <f t="shared" si="15"/>
        <v>29.5</v>
      </c>
      <c r="J36" s="364">
        <f t="shared" si="16"/>
        <v>12.101694915254237</v>
      </c>
      <c r="K36" s="377">
        <f t="shared" si="17"/>
        <v>0.71186440677966101</v>
      </c>
      <c r="L36" s="126"/>
      <c r="M36" s="373" t="s">
        <v>29</v>
      </c>
      <c r="N36" s="124">
        <v>297</v>
      </c>
      <c r="O36" s="125">
        <v>24</v>
      </c>
      <c r="P36" s="364">
        <f t="shared" si="18"/>
        <v>12.375</v>
      </c>
      <c r="Q36" s="124">
        <v>81</v>
      </c>
      <c r="R36" s="125">
        <v>8.5</v>
      </c>
      <c r="S36" s="364">
        <f t="shared" si="19"/>
        <v>9.5294117647058822</v>
      </c>
      <c r="T36" s="124">
        <f t="shared" ref="T36:T67" si="22">N36+Q36</f>
        <v>378</v>
      </c>
      <c r="U36" s="125">
        <f t="shared" ref="U36:U67" si="23">O36+R36</f>
        <v>32.5</v>
      </c>
      <c r="V36" s="364">
        <f t="shared" si="20"/>
        <v>11.63076923076923</v>
      </c>
      <c r="W36" s="377">
        <f t="shared" si="21"/>
        <v>0.7384615384615385</v>
      </c>
    </row>
    <row r="37" spans="1:23" s="61" customFormat="1">
      <c r="A37" s="366" t="s">
        <v>30</v>
      </c>
      <c r="B37" s="124">
        <v>532</v>
      </c>
      <c r="C37" s="125">
        <v>46</v>
      </c>
      <c r="D37" s="364">
        <f t="shared" si="13"/>
        <v>11.565217391304348</v>
      </c>
      <c r="E37" s="124">
        <v>447</v>
      </c>
      <c r="F37" s="125">
        <v>27</v>
      </c>
      <c r="G37" s="364">
        <f t="shared" si="14"/>
        <v>16.555555555555557</v>
      </c>
      <c r="H37" s="124">
        <f t="shared" si="12"/>
        <v>979</v>
      </c>
      <c r="I37" s="125">
        <f t="shared" si="15"/>
        <v>73</v>
      </c>
      <c r="J37" s="364">
        <f t="shared" si="16"/>
        <v>13.41095890410959</v>
      </c>
      <c r="K37" s="377">
        <f t="shared" si="17"/>
        <v>0.63013698630136983</v>
      </c>
      <c r="L37" s="126"/>
      <c r="M37" s="373" t="s">
        <v>30</v>
      </c>
      <c r="N37" s="124">
        <v>532</v>
      </c>
      <c r="O37" s="125">
        <v>46</v>
      </c>
      <c r="P37" s="364">
        <f t="shared" si="18"/>
        <v>11.565217391304348</v>
      </c>
      <c r="Q37" s="124">
        <v>447</v>
      </c>
      <c r="R37" s="125">
        <v>27</v>
      </c>
      <c r="S37" s="364">
        <f t="shared" si="19"/>
        <v>16.555555555555557</v>
      </c>
      <c r="T37" s="124">
        <f t="shared" si="22"/>
        <v>979</v>
      </c>
      <c r="U37" s="125">
        <f t="shared" si="23"/>
        <v>73</v>
      </c>
      <c r="V37" s="364">
        <f t="shared" si="20"/>
        <v>13.41095890410959</v>
      </c>
      <c r="W37" s="377">
        <f t="shared" si="21"/>
        <v>0.63013698630136983</v>
      </c>
    </row>
    <row r="38" spans="1:23" s="61" customFormat="1">
      <c r="A38" s="366" t="s">
        <v>31</v>
      </c>
      <c r="B38" s="124">
        <v>2315</v>
      </c>
      <c r="C38" s="125">
        <v>137.25</v>
      </c>
      <c r="D38" s="364">
        <f t="shared" si="13"/>
        <v>16.867030965391621</v>
      </c>
      <c r="E38" s="124">
        <v>669</v>
      </c>
      <c r="F38" s="125">
        <v>49.5</v>
      </c>
      <c r="G38" s="364">
        <f t="shared" si="14"/>
        <v>13.515151515151516</v>
      </c>
      <c r="H38" s="124">
        <f t="shared" si="12"/>
        <v>2984</v>
      </c>
      <c r="I38" s="125">
        <f t="shared" si="15"/>
        <v>186.75</v>
      </c>
      <c r="J38" s="364">
        <f t="shared" si="16"/>
        <v>15.978580990629183</v>
      </c>
      <c r="K38" s="377">
        <f t="shared" si="17"/>
        <v>0.73493975903614461</v>
      </c>
      <c r="L38" s="126"/>
      <c r="M38" s="373" t="s">
        <v>31</v>
      </c>
      <c r="N38" s="124">
        <v>2640</v>
      </c>
      <c r="O38" s="125">
        <v>161.5</v>
      </c>
      <c r="P38" s="364">
        <f t="shared" si="18"/>
        <v>16.346749226006192</v>
      </c>
      <c r="Q38" s="124">
        <v>807</v>
      </c>
      <c r="R38" s="125">
        <v>59</v>
      </c>
      <c r="S38" s="364">
        <f t="shared" si="19"/>
        <v>13.677966101694915</v>
      </c>
      <c r="T38" s="124">
        <f t="shared" si="22"/>
        <v>3447</v>
      </c>
      <c r="U38" s="125">
        <f t="shared" si="23"/>
        <v>220.5</v>
      </c>
      <c r="V38" s="364">
        <f t="shared" si="20"/>
        <v>15.63265306122449</v>
      </c>
      <c r="W38" s="377">
        <f t="shared" si="21"/>
        <v>0.73242630385487528</v>
      </c>
    </row>
    <row r="39" spans="1:23" s="61" customFormat="1">
      <c r="A39" s="366" t="s">
        <v>32</v>
      </c>
      <c r="B39" s="124">
        <v>30232</v>
      </c>
      <c r="C39" s="125">
        <v>1543.27</v>
      </c>
      <c r="D39" s="364">
        <f t="shared" si="13"/>
        <v>19.589572790244091</v>
      </c>
      <c r="E39" s="124">
        <v>14717</v>
      </c>
      <c r="F39" s="125">
        <v>704.03</v>
      </c>
      <c r="G39" s="364">
        <f t="shared" si="14"/>
        <v>20.903938752609974</v>
      </c>
      <c r="H39" s="124">
        <f t="shared" si="12"/>
        <v>44949</v>
      </c>
      <c r="I39" s="125">
        <f t="shared" si="15"/>
        <v>2247.3000000000002</v>
      </c>
      <c r="J39" s="364">
        <f t="shared" si="16"/>
        <v>20.001334935255638</v>
      </c>
      <c r="K39" s="377">
        <f t="shared" si="17"/>
        <v>0.68672184399056635</v>
      </c>
      <c r="L39" s="126"/>
      <c r="M39" s="373" t="s">
        <v>32</v>
      </c>
      <c r="N39" s="124">
        <v>33505</v>
      </c>
      <c r="O39" s="125">
        <v>1736.47</v>
      </c>
      <c r="P39" s="364">
        <f t="shared" si="18"/>
        <v>19.294891360058049</v>
      </c>
      <c r="Q39" s="124">
        <v>15110</v>
      </c>
      <c r="R39" s="125">
        <v>725.03</v>
      </c>
      <c r="S39" s="364">
        <f t="shared" si="19"/>
        <v>20.840516944126449</v>
      </c>
      <c r="T39" s="124">
        <f t="shared" si="22"/>
        <v>48615</v>
      </c>
      <c r="U39" s="125">
        <f t="shared" si="23"/>
        <v>2461.5</v>
      </c>
      <c r="V39" s="364">
        <f t="shared" si="20"/>
        <v>19.75015234613041</v>
      </c>
      <c r="W39" s="377">
        <f t="shared" si="21"/>
        <v>0.70545196018687795</v>
      </c>
    </row>
    <row r="40" spans="1:23" s="61" customFormat="1">
      <c r="A40" s="366" t="s">
        <v>33</v>
      </c>
      <c r="B40" s="124">
        <v>165</v>
      </c>
      <c r="C40" s="125">
        <v>9</v>
      </c>
      <c r="D40" s="364">
        <f t="shared" si="13"/>
        <v>18.333333333333332</v>
      </c>
      <c r="E40" s="124">
        <v>447</v>
      </c>
      <c r="F40" s="125">
        <v>28</v>
      </c>
      <c r="G40" s="364">
        <f t="shared" si="14"/>
        <v>15.964285714285714</v>
      </c>
      <c r="H40" s="124">
        <f t="shared" si="12"/>
        <v>612</v>
      </c>
      <c r="I40" s="125">
        <f t="shared" si="15"/>
        <v>37</v>
      </c>
      <c r="J40" s="364">
        <f t="shared" si="16"/>
        <v>16.54054054054054</v>
      </c>
      <c r="K40" s="377">
        <f t="shared" si="17"/>
        <v>0.24324324324324326</v>
      </c>
      <c r="L40" s="126"/>
      <c r="M40" s="373" t="s">
        <v>33</v>
      </c>
      <c r="N40" s="124">
        <v>195</v>
      </c>
      <c r="O40" s="125">
        <v>12</v>
      </c>
      <c r="P40" s="364">
        <f t="shared" si="18"/>
        <v>16.25</v>
      </c>
      <c r="Q40" s="124">
        <v>447</v>
      </c>
      <c r="R40" s="125">
        <v>28</v>
      </c>
      <c r="S40" s="364">
        <f t="shared" si="19"/>
        <v>15.964285714285714</v>
      </c>
      <c r="T40" s="124">
        <f t="shared" si="22"/>
        <v>642</v>
      </c>
      <c r="U40" s="125">
        <f t="shared" si="23"/>
        <v>40</v>
      </c>
      <c r="V40" s="364">
        <f t="shared" si="20"/>
        <v>16.05</v>
      </c>
      <c r="W40" s="377">
        <f t="shared" si="21"/>
        <v>0.3</v>
      </c>
    </row>
    <row r="41" spans="1:23" s="61" customFormat="1">
      <c r="A41" s="366" t="s">
        <v>34</v>
      </c>
      <c r="B41" s="124">
        <v>165</v>
      </c>
      <c r="C41" s="125">
        <v>21</v>
      </c>
      <c r="D41" s="364">
        <f t="shared" si="13"/>
        <v>7.8571428571428568</v>
      </c>
      <c r="E41" s="124">
        <v>141</v>
      </c>
      <c r="F41" s="125">
        <v>18</v>
      </c>
      <c r="G41" s="364">
        <f t="shared" si="14"/>
        <v>7.833333333333333</v>
      </c>
      <c r="H41" s="124">
        <f t="shared" si="12"/>
        <v>306</v>
      </c>
      <c r="I41" s="125">
        <f t="shared" si="15"/>
        <v>39</v>
      </c>
      <c r="J41" s="364">
        <f t="shared" si="16"/>
        <v>7.8461538461538458</v>
      </c>
      <c r="K41" s="377">
        <f t="shared" si="17"/>
        <v>0.53846153846153844</v>
      </c>
      <c r="L41" s="126"/>
      <c r="M41" s="373" t="s">
        <v>34</v>
      </c>
      <c r="N41" s="124">
        <v>165</v>
      </c>
      <c r="O41" s="125">
        <v>21</v>
      </c>
      <c r="P41" s="364">
        <f t="shared" si="18"/>
        <v>7.8571428571428568</v>
      </c>
      <c r="Q41" s="124">
        <v>141</v>
      </c>
      <c r="R41" s="125">
        <v>18</v>
      </c>
      <c r="S41" s="364">
        <f t="shared" si="19"/>
        <v>7.833333333333333</v>
      </c>
      <c r="T41" s="124">
        <f t="shared" si="22"/>
        <v>306</v>
      </c>
      <c r="U41" s="125">
        <f t="shared" si="23"/>
        <v>39</v>
      </c>
      <c r="V41" s="364">
        <f t="shared" si="20"/>
        <v>7.8461538461538458</v>
      </c>
      <c r="W41" s="377">
        <f t="shared" si="21"/>
        <v>0.53846153846153844</v>
      </c>
    </row>
    <row r="42" spans="1:23" s="61" customFormat="1">
      <c r="A42" s="366" t="s">
        <v>35</v>
      </c>
      <c r="B42" s="124">
        <v>585</v>
      </c>
      <c r="C42" s="125">
        <v>36</v>
      </c>
      <c r="D42" s="364">
        <f t="shared" si="13"/>
        <v>16.25</v>
      </c>
      <c r="E42" s="124">
        <v>870</v>
      </c>
      <c r="F42" s="125">
        <v>48</v>
      </c>
      <c r="G42" s="364">
        <f t="shared" si="14"/>
        <v>18.125</v>
      </c>
      <c r="H42" s="124">
        <f t="shared" si="12"/>
        <v>1455</v>
      </c>
      <c r="I42" s="125">
        <f t="shared" si="15"/>
        <v>84</v>
      </c>
      <c r="J42" s="364">
        <f t="shared" si="16"/>
        <v>17.321428571428573</v>
      </c>
      <c r="K42" s="377">
        <f t="shared" si="17"/>
        <v>0.42857142857142855</v>
      </c>
      <c r="L42" s="126"/>
      <c r="M42" s="373" t="s">
        <v>35</v>
      </c>
      <c r="N42" s="124">
        <v>612</v>
      </c>
      <c r="O42" s="125">
        <v>39</v>
      </c>
      <c r="P42" s="364">
        <f t="shared" si="18"/>
        <v>15.692307692307692</v>
      </c>
      <c r="Q42" s="124">
        <v>918</v>
      </c>
      <c r="R42" s="125">
        <v>51</v>
      </c>
      <c r="S42" s="364">
        <f t="shared" si="19"/>
        <v>18</v>
      </c>
      <c r="T42" s="124">
        <f t="shared" si="22"/>
        <v>1530</v>
      </c>
      <c r="U42" s="125">
        <f t="shared" si="23"/>
        <v>90</v>
      </c>
      <c r="V42" s="364">
        <f t="shared" si="20"/>
        <v>17</v>
      </c>
      <c r="W42" s="377">
        <f t="shared" si="21"/>
        <v>0.43333333333333335</v>
      </c>
    </row>
    <row r="43" spans="1:23" s="61" customFormat="1">
      <c r="A43" s="366" t="s">
        <v>36</v>
      </c>
      <c r="B43" s="124">
        <v>2152</v>
      </c>
      <c r="C43" s="125">
        <v>152.34</v>
      </c>
      <c r="D43" s="364">
        <f t="shared" si="13"/>
        <v>14.126296442168833</v>
      </c>
      <c r="E43" s="124">
        <v>2254</v>
      </c>
      <c r="F43" s="125">
        <v>150.41</v>
      </c>
      <c r="G43" s="364">
        <f t="shared" si="14"/>
        <v>14.985705737650422</v>
      </c>
      <c r="H43" s="124">
        <f t="shared" si="12"/>
        <v>4406</v>
      </c>
      <c r="I43" s="125">
        <f t="shared" si="15"/>
        <v>302.75</v>
      </c>
      <c r="J43" s="364">
        <f t="shared" si="16"/>
        <v>14.5532617671346</v>
      </c>
      <c r="K43" s="377">
        <f t="shared" si="17"/>
        <v>0.50318744838976059</v>
      </c>
      <c r="L43" s="126"/>
      <c r="M43" s="373" t="s">
        <v>36</v>
      </c>
      <c r="N43" s="124">
        <v>2357</v>
      </c>
      <c r="O43" s="125">
        <v>163.84</v>
      </c>
      <c r="P43" s="364">
        <f t="shared" si="18"/>
        <v>14.385986328125</v>
      </c>
      <c r="Q43" s="124">
        <v>2406</v>
      </c>
      <c r="R43" s="125">
        <v>164.31</v>
      </c>
      <c r="S43" s="364">
        <f t="shared" si="19"/>
        <v>14.643052766112834</v>
      </c>
      <c r="T43" s="124">
        <f t="shared" si="22"/>
        <v>4763</v>
      </c>
      <c r="U43" s="125">
        <f t="shared" si="23"/>
        <v>328.15</v>
      </c>
      <c r="V43" s="364">
        <f t="shared" si="20"/>
        <v>14.514703641627305</v>
      </c>
      <c r="W43" s="377">
        <f t="shared" si="21"/>
        <v>0.49928386408654585</v>
      </c>
    </row>
    <row r="44" spans="1:23" s="61" customFormat="1">
      <c r="A44" s="366" t="s">
        <v>37</v>
      </c>
      <c r="B44" s="124">
        <v>525</v>
      </c>
      <c r="C44" s="125">
        <v>32.5</v>
      </c>
      <c r="D44" s="364">
        <f t="shared" si="13"/>
        <v>16.153846153846153</v>
      </c>
      <c r="E44" s="124">
        <v>1443</v>
      </c>
      <c r="F44" s="125">
        <v>84.5</v>
      </c>
      <c r="G44" s="364">
        <f t="shared" si="14"/>
        <v>17.076923076923077</v>
      </c>
      <c r="H44" s="124">
        <f t="shared" si="12"/>
        <v>1968</v>
      </c>
      <c r="I44" s="125">
        <f t="shared" si="15"/>
        <v>117</v>
      </c>
      <c r="J44" s="364">
        <f t="shared" si="16"/>
        <v>16.820512820512821</v>
      </c>
      <c r="K44" s="377">
        <f t="shared" si="17"/>
        <v>0.27777777777777779</v>
      </c>
      <c r="L44" s="126"/>
      <c r="M44" s="373" t="s">
        <v>37</v>
      </c>
      <c r="N44" s="124">
        <v>567</v>
      </c>
      <c r="O44" s="125">
        <v>36.5</v>
      </c>
      <c r="P44" s="364">
        <f t="shared" si="18"/>
        <v>15.534246575342467</v>
      </c>
      <c r="Q44" s="124">
        <v>1494</v>
      </c>
      <c r="R44" s="125">
        <v>87.5</v>
      </c>
      <c r="S44" s="364">
        <f t="shared" si="19"/>
        <v>17.074285714285715</v>
      </c>
      <c r="T44" s="124">
        <f t="shared" si="22"/>
        <v>2061</v>
      </c>
      <c r="U44" s="125">
        <f t="shared" si="23"/>
        <v>124</v>
      </c>
      <c r="V44" s="364">
        <f t="shared" si="20"/>
        <v>16.620967741935484</v>
      </c>
      <c r="W44" s="377">
        <f t="shared" si="21"/>
        <v>0.29435483870967744</v>
      </c>
    </row>
    <row r="45" spans="1:23" s="61" customFormat="1">
      <c r="A45" s="366" t="s">
        <v>38</v>
      </c>
      <c r="B45" s="124">
        <v>408</v>
      </c>
      <c r="C45" s="125">
        <v>26.25</v>
      </c>
      <c r="D45" s="364">
        <f t="shared" si="13"/>
        <v>15.542857142857143</v>
      </c>
      <c r="E45" s="124">
        <v>404</v>
      </c>
      <c r="F45" s="125">
        <v>26.25</v>
      </c>
      <c r="G45" s="364">
        <f t="shared" si="14"/>
        <v>15.390476190476191</v>
      </c>
      <c r="H45" s="124">
        <f t="shared" si="12"/>
        <v>812</v>
      </c>
      <c r="I45" s="125">
        <f t="shared" si="15"/>
        <v>52.5</v>
      </c>
      <c r="J45" s="364">
        <f t="shared" si="16"/>
        <v>15.466666666666667</v>
      </c>
      <c r="K45" s="377">
        <f t="shared" si="17"/>
        <v>0.5</v>
      </c>
      <c r="L45" s="126"/>
      <c r="M45" s="373" t="s">
        <v>38</v>
      </c>
      <c r="N45" s="124">
        <v>580</v>
      </c>
      <c r="O45" s="125">
        <v>36.75</v>
      </c>
      <c r="P45" s="364">
        <f t="shared" si="18"/>
        <v>15.782312925170068</v>
      </c>
      <c r="Q45" s="124">
        <v>404</v>
      </c>
      <c r="R45" s="125">
        <v>26.25</v>
      </c>
      <c r="S45" s="364">
        <f t="shared" si="19"/>
        <v>15.390476190476191</v>
      </c>
      <c r="T45" s="124">
        <f t="shared" si="22"/>
        <v>984</v>
      </c>
      <c r="U45" s="125">
        <f t="shared" si="23"/>
        <v>63</v>
      </c>
      <c r="V45" s="364">
        <f t="shared" si="20"/>
        <v>15.619047619047619</v>
      </c>
      <c r="W45" s="377">
        <f t="shared" si="21"/>
        <v>0.58333333333333337</v>
      </c>
    </row>
    <row r="46" spans="1:23" s="61" customFormat="1">
      <c r="A46" s="366" t="s">
        <v>39</v>
      </c>
      <c r="B46" s="124"/>
      <c r="C46" s="125"/>
      <c r="D46" s="364"/>
      <c r="E46" s="124">
        <v>276</v>
      </c>
      <c r="F46" s="125">
        <v>18.5</v>
      </c>
      <c r="G46" s="364">
        <f t="shared" si="14"/>
        <v>14.918918918918919</v>
      </c>
      <c r="H46" s="124">
        <f t="shared" si="12"/>
        <v>276</v>
      </c>
      <c r="I46" s="125">
        <f t="shared" si="15"/>
        <v>18.5</v>
      </c>
      <c r="J46" s="364">
        <f t="shared" si="16"/>
        <v>14.918918918918919</v>
      </c>
      <c r="K46" s="377">
        <f t="shared" si="17"/>
        <v>0</v>
      </c>
      <c r="L46" s="126"/>
      <c r="M46" s="373" t="s">
        <v>39</v>
      </c>
      <c r="N46" s="124"/>
      <c r="O46" s="125"/>
      <c r="P46" s="364"/>
      <c r="Q46" s="124">
        <v>276</v>
      </c>
      <c r="R46" s="125">
        <v>18.5</v>
      </c>
      <c r="S46" s="364">
        <f t="shared" si="19"/>
        <v>14.918918918918919</v>
      </c>
      <c r="T46" s="124">
        <f t="shared" si="22"/>
        <v>276</v>
      </c>
      <c r="U46" s="125">
        <f t="shared" si="23"/>
        <v>18.5</v>
      </c>
      <c r="V46" s="364">
        <f t="shared" si="20"/>
        <v>14.918918918918919</v>
      </c>
      <c r="W46" s="377">
        <f t="shared" si="21"/>
        <v>0</v>
      </c>
    </row>
    <row r="47" spans="1:23" s="61" customFormat="1">
      <c r="A47" s="366" t="s">
        <v>40</v>
      </c>
      <c r="B47" s="124">
        <v>312</v>
      </c>
      <c r="C47" s="125">
        <v>15</v>
      </c>
      <c r="D47" s="364">
        <f>B47/C47</f>
        <v>20.8</v>
      </c>
      <c r="E47" s="124"/>
      <c r="F47" s="125"/>
      <c r="G47" s="364"/>
      <c r="H47" s="124">
        <f t="shared" si="12"/>
        <v>312</v>
      </c>
      <c r="I47" s="125">
        <f t="shared" si="15"/>
        <v>15</v>
      </c>
      <c r="J47" s="364">
        <f t="shared" si="16"/>
        <v>20.8</v>
      </c>
      <c r="K47" s="377">
        <f t="shared" si="17"/>
        <v>1</v>
      </c>
      <c r="L47" s="126"/>
      <c r="M47" s="373" t="s">
        <v>40</v>
      </c>
      <c r="N47" s="124">
        <v>360</v>
      </c>
      <c r="O47" s="125">
        <v>18</v>
      </c>
      <c r="P47" s="364">
        <f>N47/O47</f>
        <v>20</v>
      </c>
      <c r="Q47" s="124"/>
      <c r="R47" s="125"/>
      <c r="S47" s="364"/>
      <c r="T47" s="124">
        <f t="shared" si="22"/>
        <v>360</v>
      </c>
      <c r="U47" s="125">
        <f t="shared" si="23"/>
        <v>18</v>
      </c>
      <c r="V47" s="364">
        <f t="shared" si="20"/>
        <v>20</v>
      </c>
      <c r="W47" s="377">
        <f t="shared" si="21"/>
        <v>1</v>
      </c>
    </row>
    <row r="48" spans="1:23" s="61" customFormat="1">
      <c r="A48" s="366" t="s">
        <v>41</v>
      </c>
      <c r="B48" s="124">
        <v>132</v>
      </c>
      <c r="C48" s="125">
        <v>6</v>
      </c>
      <c r="D48" s="364">
        <f>B48/C48</f>
        <v>22</v>
      </c>
      <c r="E48" s="124">
        <v>84</v>
      </c>
      <c r="F48" s="125">
        <v>6</v>
      </c>
      <c r="G48" s="364">
        <f t="shared" ref="G48:G54" si="24">E48/F48</f>
        <v>14</v>
      </c>
      <c r="H48" s="124">
        <f t="shared" si="12"/>
        <v>216</v>
      </c>
      <c r="I48" s="125">
        <f t="shared" si="15"/>
        <v>12</v>
      </c>
      <c r="J48" s="364">
        <f t="shared" si="16"/>
        <v>18</v>
      </c>
      <c r="K48" s="377">
        <f t="shared" si="17"/>
        <v>0.5</v>
      </c>
      <c r="L48" s="126"/>
      <c r="M48" s="373" t="s">
        <v>41</v>
      </c>
      <c r="N48" s="124">
        <v>132</v>
      </c>
      <c r="O48" s="125">
        <v>6</v>
      </c>
      <c r="P48" s="364">
        <f>N48/O48</f>
        <v>22</v>
      </c>
      <c r="Q48" s="124">
        <v>84</v>
      </c>
      <c r="R48" s="125">
        <v>6</v>
      </c>
      <c r="S48" s="364">
        <f t="shared" ref="S48:S54" si="25">Q48/R48</f>
        <v>14</v>
      </c>
      <c r="T48" s="124">
        <f t="shared" si="22"/>
        <v>216</v>
      </c>
      <c r="U48" s="125">
        <f t="shared" si="23"/>
        <v>12</v>
      </c>
      <c r="V48" s="364">
        <f t="shared" si="20"/>
        <v>18</v>
      </c>
      <c r="W48" s="377">
        <f t="shared" si="21"/>
        <v>0.5</v>
      </c>
    </row>
    <row r="49" spans="1:23" s="61" customFormat="1">
      <c r="A49" s="366" t="s">
        <v>42</v>
      </c>
      <c r="B49" s="124"/>
      <c r="C49" s="125"/>
      <c r="D49" s="364"/>
      <c r="E49" s="124">
        <v>60</v>
      </c>
      <c r="F49" s="125">
        <v>6.7</v>
      </c>
      <c r="G49" s="364">
        <f t="shared" si="24"/>
        <v>8.9552238805970141</v>
      </c>
      <c r="H49" s="124">
        <f t="shared" si="12"/>
        <v>60</v>
      </c>
      <c r="I49" s="125">
        <f t="shared" si="15"/>
        <v>6.7</v>
      </c>
      <c r="J49" s="364">
        <f t="shared" si="16"/>
        <v>8.9552238805970141</v>
      </c>
      <c r="K49" s="377">
        <f t="shared" si="17"/>
        <v>0</v>
      </c>
      <c r="L49" s="126"/>
      <c r="M49" s="373" t="s">
        <v>42</v>
      </c>
      <c r="N49" s="124"/>
      <c r="O49" s="125"/>
      <c r="P49" s="364"/>
      <c r="Q49" s="124">
        <v>60</v>
      </c>
      <c r="R49" s="125">
        <v>6.7</v>
      </c>
      <c r="S49" s="364">
        <f t="shared" si="25"/>
        <v>8.9552238805970141</v>
      </c>
      <c r="T49" s="124">
        <f t="shared" si="22"/>
        <v>60</v>
      </c>
      <c r="U49" s="125">
        <f t="shared" si="23"/>
        <v>6.7</v>
      </c>
      <c r="V49" s="364">
        <f t="shared" si="20"/>
        <v>8.9552238805970141</v>
      </c>
      <c r="W49" s="377">
        <f t="shared" si="21"/>
        <v>0</v>
      </c>
    </row>
    <row r="50" spans="1:23" s="61" customFormat="1">
      <c r="A50" s="366" t="s">
        <v>43</v>
      </c>
      <c r="B50" s="124">
        <v>1566</v>
      </c>
      <c r="C50" s="125">
        <v>92</v>
      </c>
      <c r="D50" s="364">
        <f t="shared" ref="D50:D55" si="26">B50/C50</f>
        <v>17.021739130434781</v>
      </c>
      <c r="E50" s="124">
        <v>832</v>
      </c>
      <c r="F50" s="125">
        <v>45.5</v>
      </c>
      <c r="G50" s="364">
        <f t="shared" si="24"/>
        <v>18.285714285714285</v>
      </c>
      <c r="H50" s="124">
        <f t="shared" si="12"/>
        <v>2398</v>
      </c>
      <c r="I50" s="125">
        <f t="shared" si="15"/>
        <v>137.5</v>
      </c>
      <c r="J50" s="364">
        <f t="shared" si="16"/>
        <v>17.440000000000001</v>
      </c>
      <c r="K50" s="377">
        <f t="shared" si="17"/>
        <v>0.66909090909090907</v>
      </c>
      <c r="L50" s="126"/>
      <c r="M50" s="373" t="s">
        <v>43</v>
      </c>
      <c r="N50" s="124">
        <v>1938</v>
      </c>
      <c r="O50" s="125">
        <v>115</v>
      </c>
      <c r="P50" s="364">
        <f t="shared" ref="P50:P55" si="27">N50/O50</f>
        <v>16.85217391304348</v>
      </c>
      <c r="Q50" s="124">
        <v>898</v>
      </c>
      <c r="R50" s="125">
        <v>52</v>
      </c>
      <c r="S50" s="364">
        <f t="shared" si="25"/>
        <v>17.26923076923077</v>
      </c>
      <c r="T50" s="124">
        <f t="shared" si="22"/>
        <v>2836</v>
      </c>
      <c r="U50" s="125">
        <f t="shared" si="23"/>
        <v>167</v>
      </c>
      <c r="V50" s="364">
        <f t="shared" si="20"/>
        <v>16.982035928143713</v>
      </c>
      <c r="W50" s="377">
        <f t="shared" si="21"/>
        <v>0.68862275449101795</v>
      </c>
    </row>
    <row r="51" spans="1:23" s="61" customFormat="1">
      <c r="A51" s="366" t="s">
        <v>44</v>
      </c>
      <c r="B51" s="124">
        <v>5409</v>
      </c>
      <c r="C51" s="125">
        <v>257.10000000000002</v>
      </c>
      <c r="D51" s="364">
        <f t="shared" si="26"/>
        <v>21.038506417736286</v>
      </c>
      <c r="E51" s="124">
        <v>2766</v>
      </c>
      <c r="F51" s="125">
        <v>143.5</v>
      </c>
      <c r="G51" s="364">
        <f t="shared" si="24"/>
        <v>19.275261324041811</v>
      </c>
      <c r="H51" s="124">
        <f t="shared" si="12"/>
        <v>8175</v>
      </c>
      <c r="I51" s="125">
        <f t="shared" si="15"/>
        <v>400.6</v>
      </c>
      <c r="J51" s="364">
        <f t="shared" si="16"/>
        <v>20.406889665501748</v>
      </c>
      <c r="K51" s="377">
        <f t="shared" si="17"/>
        <v>0.64178731902146779</v>
      </c>
      <c r="L51" s="126"/>
      <c r="M51" s="373" t="s">
        <v>44</v>
      </c>
      <c r="N51" s="124">
        <v>6189</v>
      </c>
      <c r="O51" s="125">
        <v>296.10000000000002</v>
      </c>
      <c r="P51" s="364">
        <f t="shared" si="27"/>
        <v>20.901722391084093</v>
      </c>
      <c r="Q51" s="124">
        <v>3228</v>
      </c>
      <c r="R51" s="125">
        <v>167.5</v>
      </c>
      <c r="S51" s="364">
        <f t="shared" si="25"/>
        <v>19.271641791044775</v>
      </c>
      <c r="T51" s="124">
        <f t="shared" si="22"/>
        <v>9417</v>
      </c>
      <c r="U51" s="125">
        <f t="shared" si="23"/>
        <v>463.6</v>
      </c>
      <c r="V51" s="364">
        <f t="shared" si="20"/>
        <v>20.312769628990509</v>
      </c>
      <c r="W51" s="377">
        <f t="shared" si="21"/>
        <v>0.63869715271786021</v>
      </c>
    </row>
    <row r="52" spans="1:23" s="61" customFormat="1">
      <c r="A52" s="366" t="s">
        <v>45</v>
      </c>
      <c r="B52" s="124">
        <v>4819</v>
      </c>
      <c r="C52" s="125">
        <v>263</v>
      </c>
      <c r="D52" s="364">
        <f t="shared" si="26"/>
        <v>18.323193916349808</v>
      </c>
      <c r="E52" s="124">
        <v>4081</v>
      </c>
      <c r="F52" s="125">
        <v>205.01</v>
      </c>
      <c r="G52" s="364">
        <f t="shared" si="24"/>
        <v>19.906346031900885</v>
      </c>
      <c r="H52" s="124">
        <f t="shared" si="12"/>
        <v>8900</v>
      </c>
      <c r="I52" s="125">
        <f t="shared" si="15"/>
        <v>468.01</v>
      </c>
      <c r="J52" s="364">
        <f t="shared" si="16"/>
        <v>19.016687677613728</v>
      </c>
      <c r="K52" s="377">
        <f t="shared" si="17"/>
        <v>0.56195380440588882</v>
      </c>
      <c r="L52" s="126"/>
      <c r="M52" s="373" t="s">
        <v>45</v>
      </c>
      <c r="N52" s="124">
        <v>5543</v>
      </c>
      <c r="O52" s="125">
        <v>307</v>
      </c>
      <c r="P52" s="364">
        <f t="shared" si="27"/>
        <v>18.055374592833875</v>
      </c>
      <c r="Q52" s="124">
        <v>4772</v>
      </c>
      <c r="R52" s="125">
        <v>237.01</v>
      </c>
      <c r="S52" s="364">
        <f t="shared" si="25"/>
        <v>20.134171553942874</v>
      </c>
      <c r="T52" s="124">
        <f t="shared" si="22"/>
        <v>10315</v>
      </c>
      <c r="U52" s="125">
        <f t="shared" si="23"/>
        <v>544.01</v>
      </c>
      <c r="V52" s="364">
        <f t="shared" si="20"/>
        <v>18.961048510137683</v>
      </c>
      <c r="W52" s="377">
        <f t="shared" si="21"/>
        <v>0.56432786162019077</v>
      </c>
    </row>
    <row r="53" spans="1:23" s="61" customFormat="1">
      <c r="A53" s="366" t="s">
        <v>46</v>
      </c>
      <c r="B53" s="124">
        <v>1074</v>
      </c>
      <c r="C53" s="125">
        <v>54.5</v>
      </c>
      <c r="D53" s="364">
        <f t="shared" si="26"/>
        <v>19.706422018348626</v>
      </c>
      <c r="E53" s="124">
        <v>276</v>
      </c>
      <c r="F53" s="125">
        <v>22</v>
      </c>
      <c r="G53" s="364">
        <f t="shared" si="24"/>
        <v>12.545454545454545</v>
      </c>
      <c r="H53" s="124">
        <f t="shared" si="12"/>
        <v>1350</v>
      </c>
      <c r="I53" s="125">
        <f t="shared" si="15"/>
        <v>76.5</v>
      </c>
      <c r="J53" s="364">
        <f t="shared" si="16"/>
        <v>17.647058823529413</v>
      </c>
      <c r="K53" s="377">
        <f t="shared" si="17"/>
        <v>0.71241830065359479</v>
      </c>
      <c r="L53" s="126"/>
      <c r="M53" s="373" t="s">
        <v>46</v>
      </c>
      <c r="N53" s="124">
        <v>1074</v>
      </c>
      <c r="O53" s="125">
        <v>54.5</v>
      </c>
      <c r="P53" s="364">
        <f t="shared" si="27"/>
        <v>19.706422018348626</v>
      </c>
      <c r="Q53" s="124">
        <v>276</v>
      </c>
      <c r="R53" s="125">
        <v>22</v>
      </c>
      <c r="S53" s="364">
        <f t="shared" si="25"/>
        <v>12.545454545454545</v>
      </c>
      <c r="T53" s="124">
        <f t="shared" si="22"/>
        <v>1350</v>
      </c>
      <c r="U53" s="125">
        <f t="shared" si="23"/>
        <v>76.5</v>
      </c>
      <c r="V53" s="364">
        <f t="shared" si="20"/>
        <v>17.647058823529413</v>
      </c>
      <c r="W53" s="377">
        <f t="shared" si="21"/>
        <v>0.71241830065359479</v>
      </c>
    </row>
    <row r="54" spans="1:23" s="61" customFormat="1">
      <c r="A54" s="366" t="s">
        <v>47</v>
      </c>
      <c r="B54" s="124">
        <v>186</v>
      </c>
      <c r="C54" s="125">
        <v>19.5</v>
      </c>
      <c r="D54" s="364">
        <f t="shared" si="26"/>
        <v>9.5384615384615383</v>
      </c>
      <c r="E54" s="124">
        <v>28</v>
      </c>
      <c r="F54" s="125">
        <v>3</v>
      </c>
      <c r="G54" s="364">
        <f t="shared" si="24"/>
        <v>9.3333333333333339</v>
      </c>
      <c r="H54" s="124">
        <f t="shared" si="12"/>
        <v>214</v>
      </c>
      <c r="I54" s="125">
        <f t="shared" si="15"/>
        <v>22.5</v>
      </c>
      <c r="J54" s="364">
        <f t="shared" si="16"/>
        <v>9.5111111111111111</v>
      </c>
      <c r="K54" s="377">
        <f t="shared" si="17"/>
        <v>0.8666666666666667</v>
      </c>
      <c r="L54" s="126"/>
      <c r="M54" s="373" t="s">
        <v>47</v>
      </c>
      <c r="N54" s="124">
        <v>258</v>
      </c>
      <c r="O54" s="125">
        <v>28</v>
      </c>
      <c r="P54" s="364">
        <f t="shared" si="27"/>
        <v>9.2142857142857135</v>
      </c>
      <c r="Q54" s="124">
        <v>106</v>
      </c>
      <c r="R54" s="125">
        <v>10.5</v>
      </c>
      <c r="S54" s="364">
        <f t="shared" si="25"/>
        <v>10.095238095238095</v>
      </c>
      <c r="T54" s="124">
        <f t="shared" si="22"/>
        <v>364</v>
      </c>
      <c r="U54" s="125">
        <f t="shared" si="23"/>
        <v>38.5</v>
      </c>
      <c r="V54" s="364">
        <f t="shared" si="20"/>
        <v>9.454545454545455</v>
      </c>
      <c r="W54" s="377">
        <f t="shared" si="21"/>
        <v>0.72727272727272729</v>
      </c>
    </row>
    <row r="55" spans="1:23" s="61" customFormat="1">
      <c r="A55" s="366" t="s">
        <v>48</v>
      </c>
      <c r="B55" s="124">
        <v>18</v>
      </c>
      <c r="C55" s="125">
        <v>3</v>
      </c>
      <c r="D55" s="364">
        <f t="shared" si="26"/>
        <v>6</v>
      </c>
      <c r="E55" s="124"/>
      <c r="F55" s="125"/>
      <c r="G55" s="364"/>
      <c r="H55" s="124">
        <f t="shared" si="12"/>
        <v>18</v>
      </c>
      <c r="I55" s="125">
        <f t="shared" si="15"/>
        <v>3</v>
      </c>
      <c r="J55" s="364">
        <f t="shared" si="16"/>
        <v>6</v>
      </c>
      <c r="K55" s="377">
        <f t="shared" si="17"/>
        <v>1</v>
      </c>
      <c r="L55" s="126"/>
      <c r="M55" s="373" t="s">
        <v>48</v>
      </c>
      <c r="N55" s="124">
        <v>18</v>
      </c>
      <c r="O55" s="125">
        <v>3</v>
      </c>
      <c r="P55" s="364">
        <f t="shared" si="27"/>
        <v>6</v>
      </c>
      <c r="Q55" s="124"/>
      <c r="R55" s="125"/>
      <c r="S55" s="364"/>
      <c r="T55" s="124">
        <f t="shared" si="22"/>
        <v>18</v>
      </c>
      <c r="U55" s="125">
        <f t="shared" si="23"/>
        <v>3</v>
      </c>
      <c r="V55" s="364">
        <f t="shared" si="20"/>
        <v>6</v>
      </c>
      <c r="W55" s="377">
        <f t="shared" si="21"/>
        <v>1</v>
      </c>
    </row>
    <row r="56" spans="1:23" s="61" customFormat="1">
      <c r="A56" s="366" t="s">
        <v>49</v>
      </c>
      <c r="B56" s="124"/>
      <c r="C56" s="125"/>
      <c r="D56" s="364"/>
      <c r="E56" s="124">
        <v>877</v>
      </c>
      <c r="F56" s="125">
        <v>87.45</v>
      </c>
      <c r="G56" s="364">
        <f t="shared" ref="G56:G96" si="28">E56/F56</f>
        <v>10.028587764436821</v>
      </c>
      <c r="H56" s="124">
        <f t="shared" si="12"/>
        <v>877</v>
      </c>
      <c r="I56" s="125">
        <f t="shared" si="15"/>
        <v>87.45</v>
      </c>
      <c r="J56" s="364">
        <f t="shared" si="16"/>
        <v>10.028587764436821</v>
      </c>
      <c r="K56" s="377">
        <f t="shared" si="17"/>
        <v>0</v>
      </c>
      <c r="L56" s="126"/>
      <c r="M56" s="373" t="s">
        <v>49</v>
      </c>
      <c r="N56" s="124"/>
      <c r="O56" s="125"/>
      <c r="P56" s="364"/>
      <c r="Q56" s="124">
        <v>885</v>
      </c>
      <c r="R56" s="125">
        <v>88.81</v>
      </c>
      <c r="S56" s="364">
        <f t="shared" ref="S56:S96" si="29">Q56/R56</f>
        <v>9.965094020943587</v>
      </c>
      <c r="T56" s="124">
        <f t="shared" si="22"/>
        <v>885</v>
      </c>
      <c r="U56" s="125">
        <f t="shared" si="23"/>
        <v>88.81</v>
      </c>
      <c r="V56" s="364">
        <f t="shared" si="20"/>
        <v>9.965094020943587</v>
      </c>
      <c r="W56" s="377">
        <f t="shared" si="21"/>
        <v>0</v>
      </c>
    </row>
    <row r="57" spans="1:23" s="61" customFormat="1">
      <c r="A57" s="366" t="s">
        <v>50</v>
      </c>
      <c r="B57" s="124">
        <v>4574</v>
      </c>
      <c r="C57" s="125">
        <v>238</v>
      </c>
      <c r="D57" s="364">
        <f>B57/C57</f>
        <v>19.218487394957982</v>
      </c>
      <c r="E57" s="124">
        <v>1672</v>
      </c>
      <c r="F57" s="125">
        <v>87</v>
      </c>
      <c r="G57" s="364">
        <f t="shared" si="28"/>
        <v>19.2183908045977</v>
      </c>
      <c r="H57" s="124">
        <f t="shared" si="12"/>
        <v>6246</v>
      </c>
      <c r="I57" s="125">
        <f t="shared" si="15"/>
        <v>325</v>
      </c>
      <c r="J57" s="364">
        <f t="shared" si="16"/>
        <v>19.21846153846154</v>
      </c>
      <c r="K57" s="377">
        <f t="shared" si="17"/>
        <v>0.73230769230769233</v>
      </c>
      <c r="L57" s="126"/>
      <c r="M57" s="373" t="s">
        <v>50</v>
      </c>
      <c r="N57" s="124">
        <v>4574</v>
      </c>
      <c r="O57" s="125">
        <v>238</v>
      </c>
      <c r="P57" s="364">
        <f>N57/O57</f>
        <v>19.218487394957982</v>
      </c>
      <c r="Q57" s="124">
        <v>1672</v>
      </c>
      <c r="R57" s="125">
        <v>87</v>
      </c>
      <c r="S57" s="364">
        <f t="shared" si="29"/>
        <v>19.2183908045977</v>
      </c>
      <c r="T57" s="124">
        <f t="shared" si="22"/>
        <v>6246</v>
      </c>
      <c r="U57" s="125">
        <f t="shared" si="23"/>
        <v>325</v>
      </c>
      <c r="V57" s="364">
        <f t="shared" si="20"/>
        <v>19.21846153846154</v>
      </c>
      <c r="W57" s="377">
        <f t="shared" si="21"/>
        <v>0.73230769230769233</v>
      </c>
    </row>
    <row r="58" spans="1:23" s="61" customFormat="1">
      <c r="A58" s="366" t="s">
        <v>51</v>
      </c>
      <c r="B58" s="124"/>
      <c r="C58" s="125"/>
      <c r="D58" s="364"/>
      <c r="E58" s="124">
        <v>777</v>
      </c>
      <c r="F58" s="125">
        <v>36</v>
      </c>
      <c r="G58" s="364">
        <f t="shared" si="28"/>
        <v>21.583333333333332</v>
      </c>
      <c r="H58" s="124">
        <f t="shared" ref="H58:H89" si="30">B58+E58</f>
        <v>777</v>
      </c>
      <c r="I58" s="125">
        <f t="shared" si="15"/>
        <v>36</v>
      </c>
      <c r="J58" s="364">
        <f t="shared" si="16"/>
        <v>21.583333333333332</v>
      </c>
      <c r="K58" s="377">
        <f t="shared" si="17"/>
        <v>0</v>
      </c>
      <c r="L58" s="126"/>
      <c r="M58" s="373" t="s">
        <v>51</v>
      </c>
      <c r="N58" s="124"/>
      <c r="O58" s="125"/>
      <c r="P58" s="364"/>
      <c r="Q58" s="124">
        <v>831</v>
      </c>
      <c r="R58" s="125">
        <v>39</v>
      </c>
      <c r="S58" s="364">
        <f t="shared" si="29"/>
        <v>21.307692307692307</v>
      </c>
      <c r="T58" s="124">
        <f t="shared" si="22"/>
        <v>831</v>
      </c>
      <c r="U58" s="125">
        <f t="shared" si="23"/>
        <v>39</v>
      </c>
      <c r="V58" s="364">
        <f t="shared" si="20"/>
        <v>21.307692307692307</v>
      </c>
      <c r="W58" s="377">
        <f t="shared" si="21"/>
        <v>0</v>
      </c>
    </row>
    <row r="59" spans="1:23" s="61" customFormat="1">
      <c r="A59" s="366" t="s">
        <v>52</v>
      </c>
      <c r="B59" s="124">
        <v>36</v>
      </c>
      <c r="C59" s="125">
        <v>3</v>
      </c>
      <c r="D59" s="364">
        <f>B59/C59</f>
        <v>12</v>
      </c>
      <c r="E59" s="124">
        <v>324</v>
      </c>
      <c r="F59" s="125">
        <v>18</v>
      </c>
      <c r="G59" s="364">
        <f t="shared" si="28"/>
        <v>18</v>
      </c>
      <c r="H59" s="124">
        <f t="shared" si="30"/>
        <v>360</v>
      </c>
      <c r="I59" s="125">
        <f t="shared" ref="I59:I90" si="31">C59+F59</f>
        <v>21</v>
      </c>
      <c r="J59" s="364">
        <f t="shared" ref="J59:J90" si="32">H59/I59</f>
        <v>17.142857142857142</v>
      </c>
      <c r="K59" s="377">
        <f t="shared" ref="K59:K90" si="33">C59/I59</f>
        <v>0.14285714285714285</v>
      </c>
      <c r="L59" s="126"/>
      <c r="M59" s="373" t="s">
        <v>52</v>
      </c>
      <c r="N59" s="124">
        <v>36</v>
      </c>
      <c r="O59" s="125">
        <v>3</v>
      </c>
      <c r="P59" s="364">
        <f>N59/O59</f>
        <v>12</v>
      </c>
      <c r="Q59" s="124">
        <v>324</v>
      </c>
      <c r="R59" s="125">
        <v>18</v>
      </c>
      <c r="S59" s="364">
        <f t="shared" si="29"/>
        <v>18</v>
      </c>
      <c r="T59" s="124">
        <f t="shared" si="22"/>
        <v>360</v>
      </c>
      <c r="U59" s="125">
        <f t="shared" si="23"/>
        <v>21</v>
      </c>
      <c r="V59" s="364">
        <f t="shared" ref="V59:V90" si="34">T59/U59</f>
        <v>17.142857142857142</v>
      </c>
      <c r="W59" s="377">
        <f t="shared" ref="W59:W90" si="35">O59/U59</f>
        <v>0.14285714285714285</v>
      </c>
    </row>
    <row r="60" spans="1:23" s="61" customFormat="1">
      <c r="A60" s="366" t="s">
        <v>53</v>
      </c>
      <c r="B60" s="124"/>
      <c r="C60" s="125"/>
      <c r="D60" s="364"/>
      <c r="E60" s="124">
        <v>150</v>
      </c>
      <c r="F60" s="125">
        <v>9</v>
      </c>
      <c r="G60" s="364">
        <f t="shared" si="28"/>
        <v>16.666666666666668</v>
      </c>
      <c r="H60" s="124">
        <f t="shared" si="30"/>
        <v>150</v>
      </c>
      <c r="I60" s="125">
        <f t="shared" si="31"/>
        <v>9</v>
      </c>
      <c r="J60" s="364">
        <f t="shared" si="32"/>
        <v>16.666666666666668</v>
      </c>
      <c r="K60" s="377">
        <f t="shared" si="33"/>
        <v>0</v>
      </c>
      <c r="L60" s="126"/>
      <c r="M60" s="373" t="s">
        <v>53</v>
      </c>
      <c r="N60" s="124"/>
      <c r="O60" s="125"/>
      <c r="P60" s="364"/>
      <c r="Q60" s="124">
        <v>150</v>
      </c>
      <c r="R60" s="125">
        <v>9</v>
      </c>
      <c r="S60" s="364">
        <f t="shared" si="29"/>
        <v>16.666666666666668</v>
      </c>
      <c r="T60" s="124">
        <f t="shared" si="22"/>
        <v>150</v>
      </c>
      <c r="U60" s="125">
        <f t="shared" si="23"/>
        <v>9</v>
      </c>
      <c r="V60" s="364">
        <f t="shared" si="34"/>
        <v>16.666666666666668</v>
      </c>
      <c r="W60" s="377">
        <f t="shared" si="35"/>
        <v>0</v>
      </c>
    </row>
    <row r="61" spans="1:23" s="61" customFormat="1">
      <c r="A61" s="366" t="s">
        <v>54</v>
      </c>
      <c r="B61" s="124"/>
      <c r="C61" s="125"/>
      <c r="D61" s="364"/>
      <c r="E61" s="124">
        <v>528</v>
      </c>
      <c r="F61" s="125">
        <v>27</v>
      </c>
      <c r="G61" s="364">
        <f t="shared" si="28"/>
        <v>19.555555555555557</v>
      </c>
      <c r="H61" s="124">
        <f t="shared" si="30"/>
        <v>528</v>
      </c>
      <c r="I61" s="125">
        <f t="shared" si="31"/>
        <v>27</v>
      </c>
      <c r="J61" s="364">
        <f t="shared" si="32"/>
        <v>19.555555555555557</v>
      </c>
      <c r="K61" s="377">
        <f t="shared" si="33"/>
        <v>0</v>
      </c>
      <c r="L61" s="126"/>
      <c r="M61" s="373" t="s">
        <v>54</v>
      </c>
      <c r="N61" s="124"/>
      <c r="O61" s="125"/>
      <c r="P61" s="364"/>
      <c r="Q61" s="124">
        <v>528</v>
      </c>
      <c r="R61" s="125">
        <v>27</v>
      </c>
      <c r="S61" s="364">
        <f t="shared" si="29"/>
        <v>19.555555555555557</v>
      </c>
      <c r="T61" s="124">
        <f t="shared" si="22"/>
        <v>528</v>
      </c>
      <c r="U61" s="125">
        <f t="shared" si="23"/>
        <v>27</v>
      </c>
      <c r="V61" s="364">
        <f t="shared" si="34"/>
        <v>19.555555555555557</v>
      </c>
      <c r="W61" s="377">
        <f t="shared" si="35"/>
        <v>0</v>
      </c>
    </row>
    <row r="62" spans="1:23" s="61" customFormat="1">
      <c r="A62" s="366" t="s">
        <v>55</v>
      </c>
      <c r="B62" s="124"/>
      <c r="C62" s="125"/>
      <c r="D62" s="364"/>
      <c r="E62" s="124">
        <v>81</v>
      </c>
      <c r="F62" s="125">
        <v>6</v>
      </c>
      <c r="G62" s="364">
        <f t="shared" si="28"/>
        <v>13.5</v>
      </c>
      <c r="H62" s="124">
        <f t="shared" si="30"/>
        <v>81</v>
      </c>
      <c r="I62" s="125">
        <f t="shared" si="31"/>
        <v>6</v>
      </c>
      <c r="J62" s="364">
        <f t="shared" si="32"/>
        <v>13.5</v>
      </c>
      <c r="K62" s="377">
        <f t="shared" si="33"/>
        <v>0</v>
      </c>
      <c r="L62" s="126"/>
      <c r="M62" s="373" t="s">
        <v>55</v>
      </c>
      <c r="N62" s="124"/>
      <c r="O62" s="125"/>
      <c r="P62" s="364"/>
      <c r="Q62" s="124">
        <v>81</v>
      </c>
      <c r="R62" s="125">
        <v>6</v>
      </c>
      <c r="S62" s="364">
        <f t="shared" si="29"/>
        <v>13.5</v>
      </c>
      <c r="T62" s="124">
        <f t="shared" si="22"/>
        <v>81</v>
      </c>
      <c r="U62" s="125">
        <f t="shared" si="23"/>
        <v>6</v>
      </c>
      <c r="V62" s="364">
        <f t="shared" si="34"/>
        <v>13.5</v>
      </c>
      <c r="W62" s="377">
        <f t="shared" si="35"/>
        <v>0</v>
      </c>
    </row>
    <row r="63" spans="1:23" s="61" customFormat="1">
      <c r="A63" s="366" t="s">
        <v>56</v>
      </c>
      <c r="B63" s="124">
        <v>441</v>
      </c>
      <c r="C63" s="125">
        <v>24</v>
      </c>
      <c r="D63" s="364">
        <f>B63/C63</f>
        <v>18.375</v>
      </c>
      <c r="E63" s="124">
        <v>655</v>
      </c>
      <c r="F63" s="125">
        <v>44.2</v>
      </c>
      <c r="G63" s="364">
        <f t="shared" si="28"/>
        <v>14.819004524886877</v>
      </c>
      <c r="H63" s="124">
        <f t="shared" si="30"/>
        <v>1096</v>
      </c>
      <c r="I63" s="125">
        <f t="shared" si="31"/>
        <v>68.2</v>
      </c>
      <c r="J63" s="364">
        <f t="shared" si="32"/>
        <v>16.070381231671554</v>
      </c>
      <c r="K63" s="377">
        <f t="shared" si="33"/>
        <v>0.35190615835777123</v>
      </c>
      <c r="L63" s="126"/>
      <c r="M63" s="373" t="s">
        <v>56</v>
      </c>
      <c r="N63" s="124">
        <v>501</v>
      </c>
      <c r="O63" s="125">
        <v>27</v>
      </c>
      <c r="P63" s="364">
        <f>N63/O63</f>
        <v>18.555555555555557</v>
      </c>
      <c r="Q63" s="124">
        <v>700</v>
      </c>
      <c r="R63" s="125">
        <v>47.2</v>
      </c>
      <c r="S63" s="364">
        <f t="shared" si="29"/>
        <v>14.83050847457627</v>
      </c>
      <c r="T63" s="124">
        <f t="shared" si="22"/>
        <v>1201</v>
      </c>
      <c r="U63" s="125">
        <f t="shared" si="23"/>
        <v>74.2</v>
      </c>
      <c r="V63" s="364">
        <f t="shared" si="34"/>
        <v>16.18598382749326</v>
      </c>
      <c r="W63" s="377">
        <f t="shared" si="35"/>
        <v>0.36388140161725063</v>
      </c>
    </row>
    <row r="64" spans="1:23" s="61" customFormat="1">
      <c r="A64" s="366" t="s">
        <v>57</v>
      </c>
      <c r="B64" s="124"/>
      <c r="C64" s="125"/>
      <c r="D64" s="364"/>
      <c r="E64" s="124">
        <v>27</v>
      </c>
      <c r="F64" s="125">
        <v>2</v>
      </c>
      <c r="G64" s="364">
        <f t="shared" si="28"/>
        <v>13.5</v>
      </c>
      <c r="H64" s="124">
        <f t="shared" si="30"/>
        <v>27</v>
      </c>
      <c r="I64" s="125">
        <f t="shared" si="31"/>
        <v>2</v>
      </c>
      <c r="J64" s="364">
        <f t="shared" si="32"/>
        <v>13.5</v>
      </c>
      <c r="K64" s="377">
        <f t="shared" si="33"/>
        <v>0</v>
      </c>
      <c r="L64" s="126"/>
      <c r="M64" s="373" t="s">
        <v>57</v>
      </c>
      <c r="N64" s="124"/>
      <c r="O64" s="125"/>
      <c r="P64" s="364"/>
      <c r="Q64" s="124">
        <v>27</v>
      </c>
      <c r="R64" s="125">
        <v>2</v>
      </c>
      <c r="S64" s="364">
        <f t="shared" si="29"/>
        <v>13.5</v>
      </c>
      <c r="T64" s="124">
        <f t="shared" si="22"/>
        <v>27</v>
      </c>
      <c r="U64" s="125">
        <f t="shared" si="23"/>
        <v>2</v>
      </c>
      <c r="V64" s="364">
        <f t="shared" si="34"/>
        <v>13.5</v>
      </c>
      <c r="W64" s="377">
        <f t="shared" si="35"/>
        <v>0</v>
      </c>
    </row>
    <row r="65" spans="1:23" s="61" customFormat="1">
      <c r="A65" s="366" t="s">
        <v>58</v>
      </c>
      <c r="B65" s="124">
        <v>468</v>
      </c>
      <c r="C65" s="125">
        <v>24</v>
      </c>
      <c r="D65" s="364">
        <f>B65/C65</f>
        <v>19.5</v>
      </c>
      <c r="E65" s="124">
        <v>45</v>
      </c>
      <c r="F65" s="125">
        <v>3</v>
      </c>
      <c r="G65" s="364">
        <f t="shared" si="28"/>
        <v>15</v>
      </c>
      <c r="H65" s="124">
        <f t="shared" si="30"/>
        <v>513</v>
      </c>
      <c r="I65" s="125">
        <f t="shared" si="31"/>
        <v>27</v>
      </c>
      <c r="J65" s="364">
        <f t="shared" si="32"/>
        <v>19</v>
      </c>
      <c r="K65" s="377">
        <f t="shared" si="33"/>
        <v>0.88888888888888884</v>
      </c>
      <c r="L65" s="126"/>
      <c r="M65" s="373" t="s">
        <v>58</v>
      </c>
      <c r="N65" s="124">
        <v>468</v>
      </c>
      <c r="O65" s="125">
        <v>24</v>
      </c>
      <c r="P65" s="364">
        <f>N65/O65</f>
        <v>19.5</v>
      </c>
      <c r="Q65" s="124">
        <v>45</v>
      </c>
      <c r="R65" s="125">
        <v>3</v>
      </c>
      <c r="S65" s="364">
        <f t="shared" si="29"/>
        <v>15</v>
      </c>
      <c r="T65" s="124">
        <f t="shared" si="22"/>
        <v>513</v>
      </c>
      <c r="U65" s="125">
        <f t="shared" si="23"/>
        <v>27</v>
      </c>
      <c r="V65" s="364">
        <f t="shared" si="34"/>
        <v>19</v>
      </c>
      <c r="W65" s="377">
        <f t="shared" si="35"/>
        <v>0.88888888888888884</v>
      </c>
    </row>
    <row r="66" spans="1:23" s="61" customFormat="1">
      <c r="A66" s="366" t="s">
        <v>59</v>
      </c>
      <c r="B66" s="124">
        <v>520</v>
      </c>
      <c r="C66" s="125">
        <v>33.909999999999997</v>
      </c>
      <c r="D66" s="364">
        <f>B66/C66</f>
        <v>15.334709525213803</v>
      </c>
      <c r="E66" s="124">
        <v>281</v>
      </c>
      <c r="F66" s="125">
        <v>27.66</v>
      </c>
      <c r="G66" s="364">
        <f t="shared" si="28"/>
        <v>10.159074475777295</v>
      </c>
      <c r="H66" s="124">
        <f t="shared" si="30"/>
        <v>801</v>
      </c>
      <c r="I66" s="125">
        <f t="shared" si="31"/>
        <v>61.569999999999993</v>
      </c>
      <c r="J66" s="364">
        <f t="shared" si="32"/>
        <v>13.009582588923179</v>
      </c>
      <c r="K66" s="377">
        <f t="shared" si="33"/>
        <v>0.55075523794055548</v>
      </c>
      <c r="L66" s="126"/>
      <c r="M66" s="373" t="s">
        <v>59</v>
      </c>
      <c r="N66" s="124">
        <v>601</v>
      </c>
      <c r="O66" s="125">
        <v>37.409999999999997</v>
      </c>
      <c r="P66" s="364">
        <f>N66/O66</f>
        <v>16.065223202352314</v>
      </c>
      <c r="Q66" s="124">
        <v>294</v>
      </c>
      <c r="R66" s="125">
        <v>28.91</v>
      </c>
      <c r="S66" s="364">
        <f t="shared" si="29"/>
        <v>10.169491525423728</v>
      </c>
      <c r="T66" s="124">
        <f t="shared" si="22"/>
        <v>895</v>
      </c>
      <c r="U66" s="125">
        <f t="shared" si="23"/>
        <v>66.319999999999993</v>
      </c>
      <c r="V66" s="364">
        <f t="shared" si="34"/>
        <v>13.495174909529554</v>
      </c>
      <c r="W66" s="377">
        <f t="shared" si="35"/>
        <v>0.56408323281061523</v>
      </c>
    </row>
    <row r="67" spans="1:23" s="61" customFormat="1">
      <c r="A67" s="366" t="s">
        <v>60</v>
      </c>
      <c r="B67" s="124">
        <v>36711</v>
      </c>
      <c r="C67" s="125">
        <v>1552.19</v>
      </c>
      <c r="D67" s="364">
        <f>B67/C67</f>
        <v>23.651099414375818</v>
      </c>
      <c r="E67" s="124">
        <v>28439</v>
      </c>
      <c r="F67" s="125">
        <v>1242.01</v>
      </c>
      <c r="G67" s="364">
        <f t="shared" si="28"/>
        <v>22.897561211262389</v>
      </c>
      <c r="H67" s="124">
        <f t="shared" si="30"/>
        <v>65150</v>
      </c>
      <c r="I67" s="125">
        <f t="shared" si="31"/>
        <v>2794.2</v>
      </c>
      <c r="J67" s="364">
        <f t="shared" si="32"/>
        <v>23.31615489227686</v>
      </c>
      <c r="K67" s="377">
        <f t="shared" si="33"/>
        <v>0.55550425882184529</v>
      </c>
      <c r="L67" s="126"/>
      <c r="M67" s="373" t="s">
        <v>60</v>
      </c>
      <c r="N67" s="124">
        <v>44797</v>
      </c>
      <c r="O67" s="125">
        <v>1932.19</v>
      </c>
      <c r="P67" s="364">
        <f>N67/O67</f>
        <v>23.184572945724799</v>
      </c>
      <c r="Q67" s="124">
        <v>31300</v>
      </c>
      <c r="R67" s="125">
        <v>1398.01</v>
      </c>
      <c r="S67" s="364">
        <f t="shared" si="29"/>
        <v>22.388967174769853</v>
      </c>
      <c r="T67" s="124">
        <f t="shared" si="22"/>
        <v>76097</v>
      </c>
      <c r="U67" s="125">
        <f t="shared" si="23"/>
        <v>3330.2</v>
      </c>
      <c r="V67" s="364">
        <f t="shared" si="34"/>
        <v>22.850579544772089</v>
      </c>
      <c r="W67" s="377">
        <f t="shared" si="35"/>
        <v>0.58020239024683207</v>
      </c>
    </row>
    <row r="68" spans="1:23" s="61" customFormat="1">
      <c r="A68" s="366" t="s">
        <v>61</v>
      </c>
      <c r="B68" s="124">
        <v>1182</v>
      </c>
      <c r="C68" s="125">
        <v>51</v>
      </c>
      <c r="D68" s="364">
        <f>B68/C68</f>
        <v>23.176470588235293</v>
      </c>
      <c r="E68" s="124">
        <v>942</v>
      </c>
      <c r="F68" s="125">
        <v>45</v>
      </c>
      <c r="G68" s="364">
        <f t="shared" si="28"/>
        <v>20.933333333333334</v>
      </c>
      <c r="H68" s="124">
        <f t="shared" si="30"/>
        <v>2124</v>
      </c>
      <c r="I68" s="125">
        <f t="shared" si="31"/>
        <v>96</v>
      </c>
      <c r="J68" s="364">
        <f t="shared" si="32"/>
        <v>22.125</v>
      </c>
      <c r="K68" s="377">
        <f t="shared" si="33"/>
        <v>0.53125</v>
      </c>
      <c r="L68" s="126"/>
      <c r="M68" s="373" t="s">
        <v>61</v>
      </c>
      <c r="N68" s="124">
        <v>1383</v>
      </c>
      <c r="O68" s="125">
        <v>60</v>
      </c>
      <c r="P68" s="364">
        <f>N68/O68</f>
        <v>23.05</v>
      </c>
      <c r="Q68" s="124">
        <v>942</v>
      </c>
      <c r="R68" s="125">
        <v>45</v>
      </c>
      <c r="S68" s="364">
        <f t="shared" si="29"/>
        <v>20.933333333333334</v>
      </c>
      <c r="T68" s="124">
        <f t="shared" ref="T68:T96" si="36">N68+Q68</f>
        <v>2325</v>
      </c>
      <c r="U68" s="125">
        <f t="shared" ref="U68:U96" si="37">O68+R68</f>
        <v>105</v>
      </c>
      <c r="V68" s="364">
        <f t="shared" si="34"/>
        <v>22.142857142857142</v>
      </c>
      <c r="W68" s="377">
        <f t="shared" si="35"/>
        <v>0.5714285714285714</v>
      </c>
    </row>
    <row r="69" spans="1:23" s="61" customFormat="1">
      <c r="A69" s="366" t="s">
        <v>62</v>
      </c>
      <c r="B69" s="124"/>
      <c r="C69" s="125"/>
      <c r="D69" s="364"/>
      <c r="E69" s="124">
        <v>597</v>
      </c>
      <c r="F69" s="125">
        <v>53</v>
      </c>
      <c r="G69" s="364">
        <f t="shared" si="28"/>
        <v>11.264150943396226</v>
      </c>
      <c r="H69" s="124">
        <f t="shared" si="30"/>
        <v>597</v>
      </c>
      <c r="I69" s="125">
        <f t="shared" si="31"/>
        <v>53</v>
      </c>
      <c r="J69" s="364">
        <f t="shared" si="32"/>
        <v>11.264150943396226</v>
      </c>
      <c r="K69" s="377">
        <f t="shared" si="33"/>
        <v>0</v>
      </c>
      <c r="L69" s="126"/>
      <c r="M69" s="373" t="s">
        <v>62</v>
      </c>
      <c r="N69" s="124"/>
      <c r="O69" s="125"/>
      <c r="P69" s="364"/>
      <c r="Q69" s="124">
        <v>597</v>
      </c>
      <c r="R69" s="125">
        <v>53</v>
      </c>
      <c r="S69" s="364">
        <f t="shared" si="29"/>
        <v>11.264150943396226</v>
      </c>
      <c r="T69" s="124">
        <f t="shared" si="36"/>
        <v>597</v>
      </c>
      <c r="U69" s="125">
        <f t="shared" si="37"/>
        <v>53</v>
      </c>
      <c r="V69" s="364">
        <f t="shared" si="34"/>
        <v>11.264150943396226</v>
      </c>
      <c r="W69" s="377">
        <f t="shared" si="35"/>
        <v>0</v>
      </c>
    </row>
    <row r="70" spans="1:23" s="61" customFormat="1">
      <c r="A70" s="366" t="s">
        <v>63</v>
      </c>
      <c r="B70" s="124">
        <v>3166</v>
      </c>
      <c r="C70" s="125">
        <v>237.1</v>
      </c>
      <c r="D70" s="364">
        <f t="shared" ref="D70:D79" si="38">B70/C70</f>
        <v>13.353015605229862</v>
      </c>
      <c r="E70" s="124">
        <v>3474</v>
      </c>
      <c r="F70" s="125">
        <v>300.10000000000002</v>
      </c>
      <c r="G70" s="364">
        <f t="shared" si="28"/>
        <v>11.57614128623792</v>
      </c>
      <c r="H70" s="124">
        <f t="shared" si="30"/>
        <v>6640</v>
      </c>
      <c r="I70" s="125">
        <f t="shared" si="31"/>
        <v>537.20000000000005</v>
      </c>
      <c r="J70" s="364">
        <f t="shared" si="32"/>
        <v>12.360387192851823</v>
      </c>
      <c r="K70" s="377">
        <f t="shared" si="33"/>
        <v>0.44136262099776613</v>
      </c>
      <c r="L70" s="126"/>
      <c r="M70" s="373" t="s">
        <v>63</v>
      </c>
      <c r="N70" s="124">
        <v>4134</v>
      </c>
      <c r="O70" s="125">
        <v>297.35000000000002</v>
      </c>
      <c r="P70" s="364">
        <f t="shared" ref="P70:P79" si="39">N70/O70</f>
        <v>13.902808138557255</v>
      </c>
      <c r="Q70" s="124">
        <v>3740</v>
      </c>
      <c r="R70" s="125">
        <v>319.05</v>
      </c>
      <c r="S70" s="364">
        <f t="shared" si="29"/>
        <v>11.722300579846419</v>
      </c>
      <c r="T70" s="124">
        <f t="shared" si="36"/>
        <v>7874</v>
      </c>
      <c r="U70" s="125">
        <f t="shared" si="37"/>
        <v>616.40000000000009</v>
      </c>
      <c r="V70" s="364">
        <f t="shared" si="34"/>
        <v>12.774172615184943</v>
      </c>
      <c r="W70" s="377">
        <f t="shared" si="35"/>
        <v>0.48239779364049318</v>
      </c>
    </row>
    <row r="71" spans="1:23" s="61" customFormat="1">
      <c r="A71" s="366" t="s">
        <v>64</v>
      </c>
      <c r="B71" s="124">
        <v>29958</v>
      </c>
      <c r="C71" s="125">
        <v>976.31</v>
      </c>
      <c r="D71" s="364">
        <f t="shared" si="38"/>
        <v>30.684925894439267</v>
      </c>
      <c r="E71" s="124">
        <v>32</v>
      </c>
      <c r="F71" s="125">
        <v>428.51</v>
      </c>
      <c r="G71" s="364">
        <f t="shared" si="28"/>
        <v>7.4677370423093983E-2</v>
      </c>
      <c r="H71" s="124">
        <f t="shared" si="30"/>
        <v>29990</v>
      </c>
      <c r="I71" s="125">
        <f t="shared" si="31"/>
        <v>1404.82</v>
      </c>
      <c r="J71" s="364">
        <f t="shared" si="32"/>
        <v>21.3479306957475</v>
      </c>
      <c r="K71" s="377">
        <f t="shared" si="33"/>
        <v>0.69497159778476958</v>
      </c>
      <c r="L71" s="126"/>
      <c r="M71" s="373" t="s">
        <v>64</v>
      </c>
      <c r="N71" s="124">
        <v>31030</v>
      </c>
      <c r="O71" s="125">
        <v>1009.38</v>
      </c>
      <c r="P71" s="364">
        <f t="shared" si="39"/>
        <v>30.741643385048249</v>
      </c>
      <c r="Q71" s="124">
        <v>38</v>
      </c>
      <c r="R71" s="125">
        <v>433.51</v>
      </c>
      <c r="S71" s="364">
        <f t="shared" si="29"/>
        <v>8.7656570782680909E-2</v>
      </c>
      <c r="T71" s="124">
        <f t="shared" si="36"/>
        <v>31068</v>
      </c>
      <c r="U71" s="125">
        <f t="shared" si="37"/>
        <v>1442.8899999999999</v>
      </c>
      <c r="V71" s="364">
        <f t="shared" si="34"/>
        <v>21.531786899902283</v>
      </c>
      <c r="W71" s="377">
        <f t="shared" si="35"/>
        <v>0.69955436658373127</v>
      </c>
    </row>
    <row r="72" spans="1:23" s="61" customFormat="1">
      <c r="A72" s="366" t="s">
        <v>65</v>
      </c>
      <c r="B72" s="124">
        <v>1368</v>
      </c>
      <c r="C72" s="125">
        <v>54</v>
      </c>
      <c r="D72" s="364">
        <f t="shared" si="38"/>
        <v>25.333333333333332</v>
      </c>
      <c r="E72" s="124">
        <v>1965</v>
      </c>
      <c r="F72" s="125">
        <v>75</v>
      </c>
      <c r="G72" s="364">
        <f t="shared" si="28"/>
        <v>26.2</v>
      </c>
      <c r="H72" s="124">
        <f t="shared" si="30"/>
        <v>3333</v>
      </c>
      <c r="I72" s="125">
        <f t="shared" si="31"/>
        <v>129</v>
      </c>
      <c r="J72" s="364">
        <f t="shared" si="32"/>
        <v>25.837209302325583</v>
      </c>
      <c r="K72" s="377">
        <f t="shared" si="33"/>
        <v>0.41860465116279072</v>
      </c>
      <c r="L72" s="126"/>
      <c r="M72" s="373" t="s">
        <v>65</v>
      </c>
      <c r="N72" s="124">
        <v>1815</v>
      </c>
      <c r="O72" s="125">
        <v>72</v>
      </c>
      <c r="P72" s="364">
        <f t="shared" si="39"/>
        <v>25.208333333333332</v>
      </c>
      <c r="Q72" s="124">
        <v>1965</v>
      </c>
      <c r="R72" s="125">
        <v>75</v>
      </c>
      <c r="S72" s="364">
        <f t="shared" si="29"/>
        <v>26.2</v>
      </c>
      <c r="T72" s="124">
        <f t="shared" si="36"/>
        <v>3780</v>
      </c>
      <c r="U72" s="125">
        <f t="shared" si="37"/>
        <v>147</v>
      </c>
      <c r="V72" s="364">
        <f t="shared" si="34"/>
        <v>25.714285714285715</v>
      </c>
      <c r="W72" s="377">
        <f t="shared" si="35"/>
        <v>0.48979591836734693</v>
      </c>
    </row>
    <row r="73" spans="1:23" s="61" customFormat="1">
      <c r="A73" s="366" t="s">
        <v>66</v>
      </c>
      <c r="B73" s="124">
        <v>2568</v>
      </c>
      <c r="C73" s="125">
        <v>129</v>
      </c>
      <c r="D73" s="364">
        <f t="shared" si="38"/>
        <v>19.906976744186046</v>
      </c>
      <c r="E73" s="124">
        <v>1788</v>
      </c>
      <c r="F73" s="125">
        <v>86.82</v>
      </c>
      <c r="G73" s="364">
        <f t="shared" si="28"/>
        <v>20.594333102971667</v>
      </c>
      <c r="H73" s="124">
        <f t="shared" si="30"/>
        <v>4356</v>
      </c>
      <c r="I73" s="125">
        <f t="shared" si="31"/>
        <v>215.82</v>
      </c>
      <c r="J73" s="364">
        <f t="shared" si="32"/>
        <v>20.183486238532112</v>
      </c>
      <c r="K73" s="377">
        <f t="shared" si="33"/>
        <v>0.59772032249096474</v>
      </c>
      <c r="L73" s="126"/>
      <c r="M73" s="373" t="s">
        <v>66</v>
      </c>
      <c r="N73" s="124">
        <v>3108</v>
      </c>
      <c r="O73" s="125">
        <v>159</v>
      </c>
      <c r="P73" s="364">
        <f t="shared" si="39"/>
        <v>19.547169811320753</v>
      </c>
      <c r="Q73" s="124">
        <v>1845</v>
      </c>
      <c r="R73" s="125">
        <v>89.82</v>
      </c>
      <c r="S73" s="364">
        <f t="shared" si="29"/>
        <v>20.54108216432866</v>
      </c>
      <c r="T73" s="124">
        <f t="shared" si="36"/>
        <v>4953</v>
      </c>
      <c r="U73" s="125">
        <f t="shared" si="37"/>
        <v>248.82</v>
      </c>
      <c r="V73" s="364">
        <f t="shared" si="34"/>
        <v>19.905956112852664</v>
      </c>
      <c r="W73" s="377">
        <f t="shared" si="35"/>
        <v>0.63901615625753561</v>
      </c>
    </row>
    <row r="74" spans="1:23" s="61" customFormat="1">
      <c r="A74" s="366" t="s">
        <v>67</v>
      </c>
      <c r="B74" s="124">
        <v>921</v>
      </c>
      <c r="C74" s="125">
        <v>89.5</v>
      </c>
      <c r="D74" s="364">
        <f t="shared" si="38"/>
        <v>10.29050279329609</v>
      </c>
      <c r="E74" s="124">
        <v>930</v>
      </c>
      <c r="F74" s="125">
        <v>89.75</v>
      </c>
      <c r="G74" s="364">
        <f t="shared" si="28"/>
        <v>10.362116991643454</v>
      </c>
      <c r="H74" s="124">
        <f t="shared" si="30"/>
        <v>1851</v>
      </c>
      <c r="I74" s="125">
        <f t="shared" si="31"/>
        <v>179.25</v>
      </c>
      <c r="J74" s="364">
        <f t="shared" si="32"/>
        <v>10.326359832635983</v>
      </c>
      <c r="K74" s="377">
        <f t="shared" si="33"/>
        <v>0.49930264993026502</v>
      </c>
      <c r="L74" s="126"/>
      <c r="M74" s="373" t="s">
        <v>67</v>
      </c>
      <c r="N74" s="124">
        <v>964</v>
      </c>
      <c r="O74" s="125">
        <v>95.5</v>
      </c>
      <c r="P74" s="364">
        <f t="shared" si="39"/>
        <v>10.094240837696335</v>
      </c>
      <c r="Q74" s="124">
        <v>1041</v>
      </c>
      <c r="R74" s="125">
        <v>98.75</v>
      </c>
      <c r="S74" s="364">
        <f t="shared" si="29"/>
        <v>10.541772151898734</v>
      </c>
      <c r="T74" s="124">
        <f t="shared" si="36"/>
        <v>2005</v>
      </c>
      <c r="U74" s="125">
        <f t="shared" si="37"/>
        <v>194.25</v>
      </c>
      <c r="V74" s="364">
        <f t="shared" si="34"/>
        <v>10.321750321750322</v>
      </c>
      <c r="W74" s="377">
        <f t="shared" si="35"/>
        <v>0.49163449163449163</v>
      </c>
    </row>
    <row r="75" spans="1:23" s="61" customFormat="1">
      <c r="A75" s="366" t="s">
        <v>68</v>
      </c>
      <c r="B75" s="124">
        <v>2778</v>
      </c>
      <c r="C75" s="125">
        <v>130.9</v>
      </c>
      <c r="D75" s="364">
        <f t="shared" si="38"/>
        <v>21.222307104660047</v>
      </c>
      <c r="E75" s="124">
        <v>969</v>
      </c>
      <c r="F75" s="125">
        <v>43.2</v>
      </c>
      <c r="G75" s="364">
        <f t="shared" si="28"/>
        <v>22.430555555555554</v>
      </c>
      <c r="H75" s="124">
        <f t="shared" si="30"/>
        <v>3747</v>
      </c>
      <c r="I75" s="125">
        <f t="shared" si="31"/>
        <v>174.10000000000002</v>
      </c>
      <c r="J75" s="364">
        <f t="shared" si="32"/>
        <v>21.522113727742674</v>
      </c>
      <c r="K75" s="377">
        <f t="shared" si="33"/>
        <v>0.75186674325100511</v>
      </c>
      <c r="L75" s="126"/>
      <c r="M75" s="373" t="s">
        <v>68</v>
      </c>
      <c r="N75" s="124">
        <v>3933</v>
      </c>
      <c r="O75" s="125">
        <v>190.9</v>
      </c>
      <c r="P75" s="364">
        <f t="shared" si="39"/>
        <v>20.602409638554217</v>
      </c>
      <c r="Q75" s="124">
        <v>1038</v>
      </c>
      <c r="R75" s="125">
        <v>46.2</v>
      </c>
      <c r="S75" s="364">
        <f t="shared" si="29"/>
        <v>22.467532467532465</v>
      </c>
      <c r="T75" s="124">
        <f t="shared" si="36"/>
        <v>4971</v>
      </c>
      <c r="U75" s="125">
        <f t="shared" si="37"/>
        <v>237.10000000000002</v>
      </c>
      <c r="V75" s="364">
        <f t="shared" si="34"/>
        <v>20.965837199493883</v>
      </c>
      <c r="W75" s="377">
        <f t="shared" si="35"/>
        <v>0.8051455082243778</v>
      </c>
    </row>
    <row r="76" spans="1:23" s="61" customFormat="1">
      <c r="A76" s="366" t="s">
        <v>69</v>
      </c>
      <c r="B76" s="124">
        <v>715</v>
      </c>
      <c r="C76" s="125">
        <v>52.92</v>
      </c>
      <c r="D76" s="364">
        <f t="shared" si="38"/>
        <v>13.510959939531368</v>
      </c>
      <c r="E76" s="124">
        <v>835</v>
      </c>
      <c r="F76" s="125">
        <v>65.75</v>
      </c>
      <c r="G76" s="364">
        <f t="shared" si="28"/>
        <v>12.699619771863118</v>
      </c>
      <c r="H76" s="124">
        <f t="shared" si="30"/>
        <v>1550</v>
      </c>
      <c r="I76" s="125">
        <f t="shared" si="31"/>
        <v>118.67</v>
      </c>
      <c r="J76" s="364">
        <f t="shared" si="32"/>
        <v>13.061430858683744</v>
      </c>
      <c r="K76" s="377">
        <f t="shared" si="33"/>
        <v>0.44594252970422182</v>
      </c>
      <c r="L76" s="126"/>
      <c r="M76" s="373" t="s">
        <v>69</v>
      </c>
      <c r="N76" s="124">
        <v>816</v>
      </c>
      <c r="O76" s="125">
        <v>59.78</v>
      </c>
      <c r="P76" s="364">
        <f t="shared" si="39"/>
        <v>13.650050184008029</v>
      </c>
      <c r="Q76" s="124">
        <v>847</v>
      </c>
      <c r="R76" s="125">
        <v>69.75</v>
      </c>
      <c r="S76" s="364">
        <f t="shared" si="29"/>
        <v>12.143369175627241</v>
      </c>
      <c r="T76" s="124">
        <f t="shared" si="36"/>
        <v>1663</v>
      </c>
      <c r="U76" s="125">
        <f t="shared" si="37"/>
        <v>129.53</v>
      </c>
      <c r="V76" s="364">
        <f t="shared" si="34"/>
        <v>12.838724619779201</v>
      </c>
      <c r="W76" s="377">
        <f t="shared" si="35"/>
        <v>0.46151470701767933</v>
      </c>
    </row>
    <row r="77" spans="1:23" s="61" customFormat="1">
      <c r="A77" s="366" t="s">
        <v>70</v>
      </c>
      <c r="B77" s="124">
        <v>438</v>
      </c>
      <c r="C77" s="125">
        <v>50.43</v>
      </c>
      <c r="D77" s="364">
        <f t="shared" si="38"/>
        <v>8.685306365258775</v>
      </c>
      <c r="E77" s="124">
        <v>115</v>
      </c>
      <c r="F77" s="125">
        <v>16.739999999999998</v>
      </c>
      <c r="G77" s="364">
        <f t="shared" si="28"/>
        <v>6.8697729988052574</v>
      </c>
      <c r="H77" s="124">
        <f t="shared" si="30"/>
        <v>553</v>
      </c>
      <c r="I77" s="125">
        <f t="shared" si="31"/>
        <v>67.17</v>
      </c>
      <c r="J77" s="364">
        <f t="shared" si="32"/>
        <v>8.2328420425785325</v>
      </c>
      <c r="K77" s="377">
        <f t="shared" si="33"/>
        <v>0.75078159892809293</v>
      </c>
      <c r="L77" s="126"/>
      <c r="M77" s="373" t="s">
        <v>70</v>
      </c>
      <c r="N77" s="124">
        <v>488</v>
      </c>
      <c r="O77" s="125">
        <v>56.57</v>
      </c>
      <c r="P77" s="364">
        <f t="shared" si="39"/>
        <v>8.6264804666784514</v>
      </c>
      <c r="Q77" s="124">
        <v>147</v>
      </c>
      <c r="R77" s="125">
        <v>19.88</v>
      </c>
      <c r="S77" s="364">
        <f t="shared" si="29"/>
        <v>7.394366197183099</v>
      </c>
      <c r="T77" s="124">
        <f t="shared" si="36"/>
        <v>635</v>
      </c>
      <c r="U77" s="125">
        <f t="shared" si="37"/>
        <v>76.45</v>
      </c>
      <c r="V77" s="364">
        <f t="shared" si="34"/>
        <v>8.3060824068018313</v>
      </c>
      <c r="W77" s="377">
        <f t="shared" si="35"/>
        <v>0.73996075866579458</v>
      </c>
    </row>
    <row r="78" spans="1:23" s="61" customFormat="1">
      <c r="A78" s="366" t="s">
        <v>71</v>
      </c>
      <c r="B78" s="124">
        <v>2986</v>
      </c>
      <c r="C78" s="125">
        <v>228.15</v>
      </c>
      <c r="D78" s="364">
        <f t="shared" si="38"/>
        <v>13.087880780188472</v>
      </c>
      <c r="E78" s="124">
        <v>1299</v>
      </c>
      <c r="F78" s="125">
        <v>106</v>
      </c>
      <c r="G78" s="364">
        <f t="shared" si="28"/>
        <v>12.254716981132075</v>
      </c>
      <c r="H78" s="124">
        <f t="shared" si="30"/>
        <v>4285</v>
      </c>
      <c r="I78" s="125">
        <f t="shared" si="31"/>
        <v>334.15</v>
      </c>
      <c r="J78" s="364">
        <f t="shared" si="32"/>
        <v>12.823582223552298</v>
      </c>
      <c r="K78" s="377">
        <f t="shared" si="33"/>
        <v>0.68277719587011831</v>
      </c>
      <c r="L78" s="126"/>
      <c r="M78" s="373" t="s">
        <v>71</v>
      </c>
      <c r="N78" s="124">
        <v>3299</v>
      </c>
      <c r="O78" s="125">
        <v>257.39999999999998</v>
      </c>
      <c r="P78" s="364">
        <f t="shared" si="39"/>
        <v>12.816627816627818</v>
      </c>
      <c r="Q78" s="124">
        <v>1705</v>
      </c>
      <c r="R78" s="125">
        <v>133.75</v>
      </c>
      <c r="S78" s="364">
        <f t="shared" si="29"/>
        <v>12.747663551401869</v>
      </c>
      <c r="T78" s="124">
        <f t="shared" si="36"/>
        <v>5004</v>
      </c>
      <c r="U78" s="125">
        <f t="shared" si="37"/>
        <v>391.15</v>
      </c>
      <c r="V78" s="364">
        <f t="shared" si="34"/>
        <v>12.793046145979805</v>
      </c>
      <c r="W78" s="377">
        <f t="shared" si="35"/>
        <v>0.65805956794068765</v>
      </c>
    </row>
    <row r="79" spans="1:23" s="61" customFormat="1">
      <c r="A79" s="366" t="s">
        <v>72</v>
      </c>
      <c r="B79" s="124">
        <v>3324</v>
      </c>
      <c r="C79" s="125">
        <v>150</v>
      </c>
      <c r="D79" s="364">
        <f t="shared" si="38"/>
        <v>22.16</v>
      </c>
      <c r="E79" s="124">
        <v>1332</v>
      </c>
      <c r="F79" s="125">
        <v>63</v>
      </c>
      <c r="G79" s="364">
        <f t="shared" si="28"/>
        <v>21.142857142857142</v>
      </c>
      <c r="H79" s="124">
        <f t="shared" si="30"/>
        <v>4656</v>
      </c>
      <c r="I79" s="125">
        <f t="shared" si="31"/>
        <v>213</v>
      </c>
      <c r="J79" s="364">
        <f t="shared" si="32"/>
        <v>21.859154929577464</v>
      </c>
      <c r="K79" s="377">
        <f t="shared" si="33"/>
        <v>0.70422535211267601</v>
      </c>
      <c r="L79" s="126"/>
      <c r="M79" s="373" t="s">
        <v>72</v>
      </c>
      <c r="N79" s="124">
        <v>4059</v>
      </c>
      <c r="O79" s="125">
        <v>186</v>
      </c>
      <c r="P79" s="364">
        <f t="shared" si="39"/>
        <v>21.822580645161292</v>
      </c>
      <c r="Q79" s="124">
        <v>1401</v>
      </c>
      <c r="R79" s="125">
        <v>66</v>
      </c>
      <c r="S79" s="364">
        <f t="shared" si="29"/>
        <v>21.227272727272727</v>
      </c>
      <c r="T79" s="124">
        <f t="shared" si="36"/>
        <v>5460</v>
      </c>
      <c r="U79" s="125">
        <f t="shared" si="37"/>
        <v>252</v>
      </c>
      <c r="V79" s="364">
        <f t="shared" si="34"/>
        <v>21.666666666666668</v>
      </c>
      <c r="W79" s="377">
        <f t="shared" si="35"/>
        <v>0.73809523809523814</v>
      </c>
    </row>
    <row r="80" spans="1:23" s="61" customFormat="1">
      <c r="A80" s="366" t="s">
        <v>73</v>
      </c>
      <c r="B80" s="124"/>
      <c r="C80" s="125"/>
      <c r="D80" s="364"/>
      <c r="E80" s="124">
        <v>144</v>
      </c>
      <c r="F80" s="125">
        <v>9</v>
      </c>
      <c r="G80" s="364">
        <f t="shared" si="28"/>
        <v>16</v>
      </c>
      <c r="H80" s="124">
        <f t="shared" si="30"/>
        <v>144</v>
      </c>
      <c r="I80" s="125">
        <f t="shared" si="31"/>
        <v>9</v>
      </c>
      <c r="J80" s="364">
        <f t="shared" si="32"/>
        <v>16</v>
      </c>
      <c r="K80" s="377">
        <f t="shared" si="33"/>
        <v>0</v>
      </c>
      <c r="L80" s="126"/>
      <c r="M80" s="373" t="s">
        <v>73</v>
      </c>
      <c r="N80" s="124"/>
      <c r="O80" s="125"/>
      <c r="P80" s="364"/>
      <c r="Q80" s="124">
        <v>144</v>
      </c>
      <c r="R80" s="125">
        <v>9</v>
      </c>
      <c r="S80" s="364">
        <f t="shared" si="29"/>
        <v>16</v>
      </c>
      <c r="T80" s="124">
        <f t="shared" si="36"/>
        <v>144</v>
      </c>
      <c r="U80" s="125">
        <f t="shared" si="37"/>
        <v>9</v>
      </c>
      <c r="V80" s="364">
        <f t="shared" si="34"/>
        <v>16</v>
      </c>
      <c r="W80" s="377">
        <f t="shared" si="35"/>
        <v>0</v>
      </c>
    </row>
    <row r="81" spans="1:23" s="61" customFormat="1">
      <c r="A81" s="366" t="s">
        <v>74</v>
      </c>
      <c r="B81" s="124"/>
      <c r="C81" s="125"/>
      <c r="D81" s="364"/>
      <c r="E81" s="124">
        <v>196</v>
      </c>
      <c r="F81" s="125">
        <v>18.5</v>
      </c>
      <c r="G81" s="364">
        <f t="shared" si="28"/>
        <v>10.594594594594595</v>
      </c>
      <c r="H81" s="124">
        <f t="shared" si="30"/>
        <v>196</v>
      </c>
      <c r="I81" s="125">
        <f t="shared" si="31"/>
        <v>18.5</v>
      </c>
      <c r="J81" s="364">
        <f t="shared" si="32"/>
        <v>10.594594594594595</v>
      </c>
      <c r="K81" s="377">
        <f t="shared" si="33"/>
        <v>0</v>
      </c>
      <c r="L81" s="126"/>
      <c r="M81" s="373" t="s">
        <v>74</v>
      </c>
      <c r="N81" s="124"/>
      <c r="O81" s="125"/>
      <c r="P81" s="364"/>
      <c r="Q81" s="124">
        <v>284</v>
      </c>
      <c r="R81" s="125">
        <v>27.75</v>
      </c>
      <c r="S81" s="364">
        <f t="shared" si="29"/>
        <v>10.234234234234235</v>
      </c>
      <c r="T81" s="124">
        <f t="shared" si="36"/>
        <v>284</v>
      </c>
      <c r="U81" s="125">
        <f t="shared" si="37"/>
        <v>27.75</v>
      </c>
      <c r="V81" s="364">
        <f t="shared" si="34"/>
        <v>10.234234234234235</v>
      </c>
      <c r="W81" s="377">
        <f t="shared" si="35"/>
        <v>0</v>
      </c>
    </row>
    <row r="82" spans="1:23" s="61" customFormat="1">
      <c r="A82" s="366" t="s">
        <v>75</v>
      </c>
      <c r="B82" s="124">
        <v>408</v>
      </c>
      <c r="C82" s="125">
        <v>35</v>
      </c>
      <c r="D82" s="364">
        <f>B82/C82</f>
        <v>11.657142857142857</v>
      </c>
      <c r="E82" s="124">
        <v>440</v>
      </c>
      <c r="F82" s="125">
        <v>35</v>
      </c>
      <c r="G82" s="364">
        <f t="shared" si="28"/>
        <v>12.571428571428571</v>
      </c>
      <c r="H82" s="124">
        <f t="shared" si="30"/>
        <v>848</v>
      </c>
      <c r="I82" s="125">
        <f t="shared" si="31"/>
        <v>70</v>
      </c>
      <c r="J82" s="364">
        <f t="shared" si="32"/>
        <v>12.114285714285714</v>
      </c>
      <c r="K82" s="377">
        <f t="shared" si="33"/>
        <v>0.5</v>
      </c>
      <c r="L82" s="126"/>
      <c r="M82" s="373" t="s">
        <v>75</v>
      </c>
      <c r="N82" s="124">
        <v>408</v>
      </c>
      <c r="O82" s="125">
        <v>35</v>
      </c>
      <c r="P82" s="364">
        <f>N82/O82</f>
        <v>11.657142857142857</v>
      </c>
      <c r="Q82" s="124">
        <v>440</v>
      </c>
      <c r="R82" s="125">
        <v>35</v>
      </c>
      <c r="S82" s="364">
        <f t="shared" si="29"/>
        <v>12.571428571428571</v>
      </c>
      <c r="T82" s="124">
        <f t="shared" si="36"/>
        <v>848</v>
      </c>
      <c r="U82" s="125">
        <f t="shared" si="37"/>
        <v>70</v>
      </c>
      <c r="V82" s="364">
        <f t="shared" si="34"/>
        <v>12.114285714285714</v>
      </c>
      <c r="W82" s="377">
        <f t="shared" si="35"/>
        <v>0.5</v>
      </c>
    </row>
    <row r="83" spans="1:23" s="61" customFormat="1">
      <c r="A83" s="366" t="s">
        <v>76</v>
      </c>
      <c r="B83" s="124">
        <v>8283</v>
      </c>
      <c r="C83" s="125">
        <v>358.5</v>
      </c>
      <c r="D83" s="364">
        <f>B83/C83</f>
        <v>23.10460251046025</v>
      </c>
      <c r="E83" s="124">
        <v>9366</v>
      </c>
      <c r="F83" s="125">
        <v>414</v>
      </c>
      <c r="G83" s="364">
        <f t="shared" si="28"/>
        <v>22.623188405797102</v>
      </c>
      <c r="H83" s="124">
        <f t="shared" si="30"/>
        <v>17649</v>
      </c>
      <c r="I83" s="125">
        <f t="shared" si="31"/>
        <v>772.5</v>
      </c>
      <c r="J83" s="364">
        <f t="shared" si="32"/>
        <v>22.846601941747572</v>
      </c>
      <c r="K83" s="377">
        <f t="shared" si="33"/>
        <v>0.4640776699029126</v>
      </c>
      <c r="L83" s="126"/>
      <c r="M83" s="373" t="s">
        <v>76</v>
      </c>
      <c r="N83" s="124">
        <v>10404</v>
      </c>
      <c r="O83" s="125">
        <v>460.5</v>
      </c>
      <c r="P83" s="364">
        <f>N83/O83</f>
        <v>22.592833876221498</v>
      </c>
      <c r="Q83" s="124">
        <v>10596</v>
      </c>
      <c r="R83" s="125">
        <v>474</v>
      </c>
      <c r="S83" s="364">
        <f t="shared" si="29"/>
        <v>22.354430379746834</v>
      </c>
      <c r="T83" s="124">
        <f t="shared" si="36"/>
        <v>21000</v>
      </c>
      <c r="U83" s="125">
        <f t="shared" si="37"/>
        <v>934.5</v>
      </c>
      <c r="V83" s="364">
        <f t="shared" si="34"/>
        <v>22.471910112359552</v>
      </c>
      <c r="W83" s="377">
        <f t="shared" si="35"/>
        <v>0.492776886035313</v>
      </c>
    </row>
    <row r="84" spans="1:23" s="61" customFormat="1">
      <c r="A84" s="366" t="s">
        <v>77</v>
      </c>
      <c r="B84" s="124">
        <v>931</v>
      </c>
      <c r="C84" s="125">
        <v>79</v>
      </c>
      <c r="D84" s="364">
        <f>B84/C84</f>
        <v>11.784810126582279</v>
      </c>
      <c r="E84" s="124">
        <v>144</v>
      </c>
      <c r="F84" s="125">
        <v>7.5</v>
      </c>
      <c r="G84" s="364">
        <f t="shared" si="28"/>
        <v>19.2</v>
      </c>
      <c r="H84" s="124">
        <f t="shared" si="30"/>
        <v>1075</v>
      </c>
      <c r="I84" s="125">
        <f t="shared" si="31"/>
        <v>86.5</v>
      </c>
      <c r="J84" s="364">
        <f t="shared" si="32"/>
        <v>12.427745664739884</v>
      </c>
      <c r="K84" s="377">
        <f t="shared" si="33"/>
        <v>0.91329479768786126</v>
      </c>
      <c r="L84" s="126"/>
      <c r="M84" s="373" t="s">
        <v>77</v>
      </c>
      <c r="N84" s="124">
        <v>1219</v>
      </c>
      <c r="O84" s="125">
        <v>95.5</v>
      </c>
      <c r="P84" s="364">
        <f>N84/O84</f>
        <v>12.764397905759163</v>
      </c>
      <c r="Q84" s="124">
        <v>168</v>
      </c>
      <c r="R84" s="125">
        <v>8.5</v>
      </c>
      <c r="S84" s="364">
        <f t="shared" si="29"/>
        <v>19.764705882352942</v>
      </c>
      <c r="T84" s="124">
        <f t="shared" si="36"/>
        <v>1387</v>
      </c>
      <c r="U84" s="125">
        <f t="shared" si="37"/>
        <v>104</v>
      </c>
      <c r="V84" s="364">
        <f t="shared" si="34"/>
        <v>13.336538461538462</v>
      </c>
      <c r="W84" s="377">
        <f t="shared" si="35"/>
        <v>0.91826923076923073</v>
      </c>
    </row>
    <row r="85" spans="1:23" s="61" customFormat="1">
      <c r="A85" s="366" t="s">
        <v>78</v>
      </c>
      <c r="B85" s="124">
        <v>614</v>
      </c>
      <c r="C85" s="125">
        <v>39</v>
      </c>
      <c r="D85" s="364">
        <f>B85/C85</f>
        <v>15.743589743589743</v>
      </c>
      <c r="E85" s="124">
        <v>162</v>
      </c>
      <c r="F85" s="125">
        <v>15</v>
      </c>
      <c r="G85" s="364">
        <f t="shared" si="28"/>
        <v>10.8</v>
      </c>
      <c r="H85" s="124">
        <f t="shared" si="30"/>
        <v>776</v>
      </c>
      <c r="I85" s="125">
        <f t="shared" si="31"/>
        <v>54</v>
      </c>
      <c r="J85" s="364">
        <f t="shared" si="32"/>
        <v>14.37037037037037</v>
      </c>
      <c r="K85" s="377">
        <f t="shared" si="33"/>
        <v>0.72222222222222221</v>
      </c>
      <c r="L85" s="126"/>
      <c r="M85" s="373" t="s">
        <v>78</v>
      </c>
      <c r="N85" s="124">
        <v>668</v>
      </c>
      <c r="O85" s="125">
        <v>42.2</v>
      </c>
      <c r="P85" s="364">
        <f>N85/O85</f>
        <v>15.829383886255924</v>
      </c>
      <c r="Q85" s="124">
        <v>162</v>
      </c>
      <c r="R85" s="125">
        <v>15</v>
      </c>
      <c r="S85" s="364">
        <f t="shared" si="29"/>
        <v>10.8</v>
      </c>
      <c r="T85" s="124">
        <f t="shared" si="36"/>
        <v>830</v>
      </c>
      <c r="U85" s="125">
        <f t="shared" si="37"/>
        <v>57.2</v>
      </c>
      <c r="V85" s="364">
        <f t="shared" si="34"/>
        <v>14.51048951048951</v>
      </c>
      <c r="W85" s="377">
        <f t="shared" si="35"/>
        <v>0.73776223776223782</v>
      </c>
    </row>
    <row r="86" spans="1:23" s="61" customFormat="1">
      <c r="A86" s="366" t="s">
        <v>79</v>
      </c>
      <c r="B86" s="124"/>
      <c r="C86" s="125"/>
      <c r="D86" s="364"/>
      <c r="E86" s="124">
        <v>84</v>
      </c>
      <c r="F86" s="125">
        <v>6</v>
      </c>
      <c r="G86" s="364">
        <f t="shared" si="28"/>
        <v>14</v>
      </c>
      <c r="H86" s="124">
        <f t="shared" si="30"/>
        <v>84</v>
      </c>
      <c r="I86" s="125">
        <f t="shared" si="31"/>
        <v>6</v>
      </c>
      <c r="J86" s="364">
        <f t="shared" si="32"/>
        <v>14</v>
      </c>
      <c r="K86" s="377">
        <f t="shared" si="33"/>
        <v>0</v>
      </c>
      <c r="L86" s="126"/>
      <c r="M86" s="373" t="s">
        <v>79</v>
      </c>
      <c r="N86" s="124"/>
      <c r="O86" s="125"/>
      <c r="P86" s="364"/>
      <c r="Q86" s="124">
        <v>84</v>
      </c>
      <c r="R86" s="125">
        <v>6</v>
      </c>
      <c r="S86" s="364">
        <f t="shared" si="29"/>
        <v>14</v>
      </c>
      <c r="T86" s="124">
        <f t="shared" si="36"/>
        <v>84</v>
      </c>
      <c r="U86" s="125">
        <f t="shared" si="37"/>
        <v>6</v>
      </c>
      <c r="V86" s="364">
        <f t="shared" si="34"/>
        <v>14</v>
      </c>
      <c r="W86" s="377">
        <f t="shared" si="35"/>
        <v>0</v>
      </c>
    </row>
    <row r="87" spans="1:23" s="61" customFormat="1">
      <c r="A87" s="366" t="s">
        <v>80</v>
      </c>
      <c r="B87" s="124">
        <v>56</v>
      </c>
      <c r="C87" s="125">
        <v>11.85</v>
      </c>
      <c r="D87" s="364">
        <f>B87/C87</f>
        <v>4.7257383966244726</v>
      </c>
      <c r="E87" s="124">
        <v>30</v>
      </c>
      <c r="F87" s="125">
        <v>7</v>
      </c>
      <c r="G87" s="364">
        <f t="shared" si="28"/>
        <v>4.2857142857142856</v>
      </c>
      <c r="H87" s="124">
        <f t="shared" si="30"/>
        <v>86</v>
      </c>
      <c r="I87" s="125">
        <f t="shared" si="31"/>
        <v>18.850000000000001</v>
      </c>
      <c r="J87" s="364">
        <f t="shared" si="32"/>
        <v>4.5623342175066313</v>
      </c>
      <c r="K87" s="377">
        <f t="shared" si="33"/>
        <v>0.62864721485411135</v>
      </c>
      <c r="L87" s="126"/>
      <c r="M87" s="373" t="s">
        <v>80</v>
      </c>
      <c r="N87" s="124">
        <v>60</v>
      </c>
      <c r="O87" s="125">
        <v>12.85</v>
      </c>
      <c r="P87" s="364">
        <f>N87/O87</f>
        <v>4.6692607003891053</v>
      </c>
      <c r="Q87" s="124">
        <v>46</v>
      </c>
      <c r="R87" s="125">
        <v>10</v>
      </c>
      <c r="S87" s="364">
        <f t="shared" si="29"/>
        <v>4.5999999999999996</v>
      </c>
      <c r="T87" s="124">
        <f t="shared" si="36"/>
        <v>106</v>
      </c>
      <c r="U87" s="125">
        <f t="shared" si="37"/>
        <v>22.85</v>
      </c>
      <c r="V87" s="364">
        <f t="shared" si="34"/>
        <v>4.638949671772429</v>
      </c>
      <c r="W87" s="377">
        <f t="shared" si="35"/>
        <v>0.56236323851203496</v>
      </c>
    </row>
    <row r="88" spans="1:23" s="61" customFormat="1">
      <c r="A88" s="366" t="s">
        <v>81</v>
      </c>
      <c r="B88" s="124">
        <v>6300</v>
      </c>
      <c r="C88" s="125">
        <v>262.2</v>
      </c>
      <c r="D88" s="364">
        <f>B88/C88</f>
        <v>24.027459954233411</v>
      </c>
      <c r="E88" s="124">
        <v>4452</v>
      </c>
      <c r="F88" s="125">
        <v>177.6</v>
      </c>
      <c r="G88" s="364">
        <f t="shared" si="28"/>
        <v>25.067567567567568</v>
      </c>
      <c r="H88" s="124">
        <f t="shared" si="30"/>
        <v>10752</v>
      </c>
      <c r="I88" s="125">
        <f t="shared" si="31"/>
        <v>439.79999999999995</v>
      </c>
      <c r="J88" s="364">
        <f t="shared" si="32"/>
        <v>24.447476125511599</v>
      </c>
      <c r="K88" s="377">
        <f t="shared" si="33"/>
        <v>0.59618008185538884</v>
      </c>
      <c r="L88" s="126"/>
      <c r="M88" s="373" t="s">
        <v>81</v>
      </c>
      <c r="N88" s="124">
        <v>7854</v>
      </c>
      <c r="O88" s="125">
        <v>334.2</v>
      </c>
      <c r="P88" s="364">
        <f>N88/O88</f>
        <v>23.500897666068223</v>
      </c>
      <c r="Q88" s="124">
        <v>4950</v>
      </c>
      <c r="R88" s="125">
        <v>198.6</v>
      </c>
      <c r="S88" s="364">
        <f t="shared" si="29"/>
        <v>24.924471299093657</v>
      </c>
      <c r="T88" s="124">
        <f t="shared" si="36"/>
        <v>12804</v>
      </c>
      <c r="U88" s="125">
        <f t="shared" si="37"/>
        <v>532.79999999999995</v>
      </c>
      <c r="V88" s="364">
        <f t="shared" si="34"/>
        <v>24.031531531531535</v>
      </c>
      <c r="W88" s="377">
        <f t="shared" si="35"/>
        <v>0.62725225225225223</v>
      </c>
    </row>
    <row r="89" spans="1:23" s="61" customFormat="1">
      <c r="A89" s="366" t="s">
        <v>82</v>
      </c>
      <c r="B89" s="124">
        <v>904</v>
      </c>
      <c r="C89" s="125">
        <v>69.5</v>
      </c>
      <c r="D89" s="364">
        <f>B89/C89</f>
        <v>13.007194244604317</v>
      </c>
      <c r="E89" s="124">
        <v>1442</v>
      </c>
      <c r="F89" s="125">
        <v>137.25</v>
      </c>
      <c r="G89" s="364">
        <f t="shared" si="28"/>
        <v>10.506375227686704</v>
      </c>
      <c r="H89" s="124">
        <f t="shared" si="30"/>
        <v>2346</v>
      </c>
      <c r="I89" s="125">
        <f t="shared" si="31"/>
        <v>206.75</v>
      </c>
      <c r="J89" s="364">
        <f t="shared" si="32"/>
        <v>11.347037484885126</v>
      </c>
      <c r="K89" s="377">
        <f t="shared" si="33"/>
        <v>0.33615477629987905</v>
      </c>
      <c r="L89" s="126"/>
      <c r="M89" s="373" t="s">
        <v>82</v>
      </c>
      <c r="N89" s="124">
        <v>1152</v>
      </c>
      <c r="O89" s="125">
        <v>88</v>
      </c>
      <c r="P89" s="364">
        <f>N89/O89</f>
        <v>13.090909090909092</v>
      </c>
      <c r="Q89" s="124">
        <v>1835</v>
      </c>
      <c r="R89" s="125">
        <v>165.75</v>
      </c>
      <c r="S89" s="364">
        <f t="shared" si="29"/>
        <v>11.070889894419306</v>
      </c>
      <c r="T89" s="124">
        <f t="shared" si="36"/>
        <v>2987</v>
      </c>
      <c r="U89" s="125">
        <f t="shared" si="37"/>
        <v>253.75</v>
      </c>
      <c r="V89" s="364">
        <f t="shared" si="34"/>
        <v>11.771428571428572</v>
      </c>
      <c r="W89" s="377">
        <f t="shared" si="35"/>
        <v>0.34679802955665023</v>
      </c>
    </row>
    <row r="90" spans="1:23" s="61" customFormat="1">
      <c r="A90" s="366" t="s">
        <v>83</v>
      </c>
      <c r="B90" s="124">
        <v>2424</v>
      </c>
      <c r="C90" s="125">
        <v>135.19999999999999</v>
      </c>
      <c r="D90" s="364">
        <f>B90/C90</f>
        <v>17.928994082840237</v>
      </c>
      <c r="E90" s="124">
        <v>2086</v>
      </c>
      <c r="F90" s="125">
        <v>116</v>
      </c>
      <c r="G90" s="364">
        <f t="shared" si="28"/>
        <v>17.982758620689655</v>
      </c>
      <c r="H90" s="124">
        <f t="shared" ref="H90:H96" si="40">B90+E90</f>
        <v>4510</v>
      </c>
      <c r="I90" s="125">
        <f t="shared" si="31"/>
        <v>251.2</v>
      </c>
      <c r="J90" s="364">
        <f t="shared" si="32"/>
        <v>17.953821656050955</v>
      </c>
      <c r="K90" s="377">
        <f t="shared" si="33"/>
        <v>0.53821656050955413</v>
      </c>
      <c r="L90" s="126"/>
      <c r="M90" s="373" t="s">
        <v>83</v>
      </c>
      <c r="N90" s="124">
        <v>2760</v>
      </c>
      <c r="O90" s="125">
        <v>156.19999999999999</v>
      </c>
      <c r="P90" s="364">
        <f>N90/O90</f>
        <v>17.669654289372602</v>
      </c>
      <c r="Q90" s="124">
        <v>2449</v>
      </c>
      <c r="R90" s="125">
        <v>137</v>
      </c>
      <c r="S90" s="364">
        <f t="shared" si="29"/>
        <v>17.875912408759124</v>
      </c>
      <c r="T90" s="124">
        <f t="shared" si="36"/>
        <v>5209</v>
      </c>
      <c r="U90" s="125">
        <f t="shared" si="37"/>
        <v>293.2</v>
      </c>
      <c r="V90" s="364">
        <f t="shared" si="34"/>
        <v>17.766030013642567</v>
      </c>
      <c r="W90" s="377">
        <f t="shared" si="35"/>
        <v>0.53274215552523874</v>
      </c>
    </row>
    <row r="91" spans="1:23" s="61" customFormat="1">
      <c r="A91" s="366" t="s">
        <v>84</v>
      </c>
      <c r="B91" s="124"/>
      <c r="C91" s="125"/>
      <c r="D91" s="364"/>
      <c r="E91" s="124">
        <v>2031</v>
      </c>
      <c r="F91" s="125">
        <v>136</v>
      </c>
      <c r="G91" s="364">
        <f t="shared" si="28"/>
        <v>14.933823529411764</v>
      </c>
      <c r="H91" s="124">
        <f t="shared" si="40"/>
        <v>2031</v>
      </c>
      <c r="I91" s="125">
        <f t="shared" ref="I91:I96" si="41">C91+F91</f>
        <v>136</v>
      </c>
      <c r="J91" s="364">
        <f t="shared" ref="J91:J96" si="42">H91/I91</f>
        <v>14.933823529411764</v>
      </c>
      <c r="K91" s="377">
        <f t="shared" ref="K91:K96" si="43">C91/I91</f>
        <v>0</v>
      </c>
      <c r="L91" s="126"/>
      <c r="M91" s="373" t="s">
        <v>84</v>
      </c>
      <c r="N91" s="124"/>
      <c r="O91" s="125"/>
      <c r="P91" s="364"/>
      <c r="Q91" s="124">
        <v>2278</v>
      </c>
      <c r="R91" s="125">
        <v>150</v>
      </c>
      <c r="S91" s="364">
        <f t="shared" si="29"/>
        <v>15.186666666666667</v>
      </c>
      <c r="T91" s="124">
        <f t="shared" si="36"/>
        <v>2278</v>
      </c>
      <c r="U91" s="125">
        <f t="shared" si="37"/>
        <v>150</v>
      </c>
      <c r="V91" s="364">
        <f t="shared" ref="V91:V96" si="44">T91/U91</f>
        <v>15.186666666666667</v>
      </c>
      <c r="W91" s="377">
        <f t="shared" ref="W91:W96" si="45">O91/U91</f>
        <v>0</v>
      </c>
    </row>
    <row r="92" spans="1:23" s="61" customFormat="1">
      <c r="A92" s="366" t="s">
        <v>85</v>
      </c>
      <c r="B92" s="124">
        <v>432</v>
      </c>
      <c r="C92" s="125">
        <v>28.25</v>
      </c>
      <c r="D92" s="364">
        <f>B92/C92</f>
        <v>15.292035398230089</v>
      </c>
      <c r="E92" s="124">
        <v>150</v>
      </c>
      <c r="F92" s="125">
        <v>23</v>
      </c>
      <c r="G92" s="364">
        <f t="shared" si="28"/>
        <v>6.5217391304347823</v>
      </c>
      <c r="H92" s="124">
        <f t="shared" si="40"/>
        <v>582</v>
      </c>
      <c r="I92" s="125">
        <f t="shared" si="41"/>
        <v>51.25</v>
      </c>
      <c r="J92" s="364">
        <f t="shared" si="42"/>
        <v>11.356097560975609</v>
      </c>
      <c r="K92" s="377">
        <f t="shared" si="43"/>
        <v>0.551219512195122</v>
      </c>
      <c r="L92" s="126"/>
      <c r="M92" s="373" t="s">
        <v>85</v>
      </c>
      <c r="N92" s="124">
        <v>522</v>
      </c>
      <c r="O92" s="125">
        <v>37.25</v>
      </c>
      <c r="P92" s="364">
        <f>N92/O92</f>
        <v>14.013422818791947</v>
      </c>
      <c r="Q92" s="124">
        <v>150</v>
      </c>
      <c r="R92" s="125">
        <v>26</v>
      </c>
      <c r="S92" s="364">
        <f t="shared" si="29"/>
        <v>5.7692307692307692</v>
      </c>
      <c r="T92" s="124">
        <f t="shared" si="36"/>
        <v>672</v>
      </c>
      <c r="U92" s="125">
        <f t="shared" si="37"/>
        <v>63.25</v>
      </c>
      <c r="V92" s="364">
        <f t="shared" si="44"/>
        <v>10.624505928853756</v>
      </c>
      <c r="W92" s="377">
        <f t="shared" si="45"/>
        <v>0.58893280632411071</v>
      </c>
    </row>
    <row r="93" spans="1:23" s="61" customFormat="1">
      <c r="A93" s="366" t="s">
        <v>86</v>
      </c>
      <c r="B93" s="124">
        <v>1072</v>
      </c>
      <c r="C93" s="125">
        <v>59</v>
      </c>
      <c r="D93" s="364">
        <f>B93/C93</f>
        <v>18.16949152542373</v>
      </c>
      <c r="E93" s="124">
        <v>558</v>
      </c>
      <c r="F93" s="125">
        <v>41</v>
      </c>
      <c r="G93" s="364">
        <f t="shared" si="28"/>
        <v>13.609756097560975</v>
      </c>
      <c r="H93" s="124">
        <f t="shared" si="40"/>
        <v>1630</v>
      </c>
      <c r="I93" s="125">
        <f t="shared" si="41"/>
        <v>100</v>
      </c>
      <c r="J93" s="364">
        <f t="shared" si="42"/>
        <v>16.3</v>
      </c>
      <c r="K93" s="377">
        <f t="shared" si="43"/>
        <v>0.59</v>
      </c>
      <c r="L93" s="126"/>
      <c r="M93" s="373" t="s">
        <v>86</v>
      </c>
      <c r="N93" s="124">
        <v>1116</v>
      </c>
      <c r="O93" s="125">
        <v>63</v>
      </c>
      <c r="P93" s="364">
        <f>N93/O93</f>
        <v>17.714285714285715</v>
      </c>
      <c r="Q93" s="124">
        <v>558</v>
      </c>
      <c r="R93" s="125">
        <v>41</v>
      </c>
      <c r="S93" s="364">
        <f t="shared" si="29"/>
        <v>13.609756097560975</v>
      </c>
      <c r="T93" s="124">
        <f t="shared" si="36"/>
        <v>1674</v>
      </c>
      <c r="U93" s="125">
        <f t="shared" si="37"/>
        <v>104</v>
      </c>
      <c r="V93" s="364">
        <f t="shared" si="44"/>
        <v>16.096153846153847</v>
      </c>
      <c r="W93" s="377">
        <f t="shared" si="45"/>
        <v>0.60576923076923073</v>
      </c>
    </row>
    <row r="94" spans="1:23" s="61" customFormat="1">
      <c r="A94" s="366" t="s">
        <v>87</v>
      </c>
      <c r="B94" s="124">
        <v>668</v>
      </c>
      <c r="C94" s="125">
        <v>55.5</v>
      </c>
      <c r="D94" s="364">
        <f>B94/C94</f>
        <v>12.036036036036036</v>
      </c>
      <c r="E94" s="124">
        <v>660</v>
      </c>
      <c r="F94" s="125">
        <v>45.5</v>
      </c>
      <c r="G94" s="364">
        <f t="shared" si="28"/>
        <v>14.505494505494505</v>
      </c>
      <c r="H94" s="124">
        <f t="shared" si="40"/>
        <v>1328</v>
      </c>
      <c r="I94" s="125">
        <f t="shared" si="41"/>
        <v>101</v>
      </c>
      <c r="J94" s="364">
        <f t="shared" si="42"/>
        <v>13.148514851485148</v>
      </c>
      <c r="K94" s="377">
        <f t="shared" si="43"/>
        <v>0.54950495049504955</v>
      </c>
      <c r="L94" s="126"/>
      <c r="M94" s="373" t="s">
        <v>87</v>
      </c>
      <c r="N94" s="124">
        <v>698</v>
      </c>
      <c r="O94" s="125">
        <v>58.5</v>
      </c>
      <c r="P94" s="364">
        <f>N94/O94</f>
        <v>11.931623931623932</v>
      </c>
      <c r="Q94" s="124">
        <v>672</v>
      </c>
      <c r="R94" s="125">
        <v>48.5</v>
      </c>
      <c r="S94" s="364">
        <f t="shared" si="29"/>
        <v>13.855670103092784</v>
      </c>
      <c r="T94" s="124">
        <f t="shared" si="36"/>
        <v>1370</v>
      </c>
      <c r="U94" s="125">
        <f t="shared" si="37"/>
        <v>107</v>
      </c>
      <c r="V94" s="364">
        <f t="shared" si="44"/>
        <v>12.803738317757009</v>
      </c>
      <c r="W94" s="377">
        <f t="shared" si="45"/>
        <v>0.54672897196261683</v>
      </c>
    </row>
    <row r="95" spans="1:23" s="61" customFormat="1">
      <c r="A95" s="366" t="s">
        <v>88</v>
      </c>
      <c r="B95" s="124">
        <v>1178</v>
      </c>
      <c r="C95" s="125">
        <v>100.56</v>
      </c>
      <c r="D95" s="364">
        <f>B95/C95</f>
        <v>11.714399363564041</v>
      </c>
      <c r="E95" s="124">
        <v>1072</v>
      </c>
      <c r="F95" s="125">
        <v>83.2</v>
      </c>
      <c r="G95" s="364">
        <f t="shared" si="28"/>
        <v>12.884615384615385</v>
      </c>
      <c r="H95" s="124">
        <f t="shared" si="40"/>
        <v>2250</v>
      </c>
      <c r="I95" s="125">
        <f t="shared" si="41"/>
        <v>183.76</v>
      </c>
      <c r="J95" s="364">
        <f t="shared" si="42"/>
        <v>12.244231606443188</v>
      </c>
      <c r="K95" s="377">
        <f t="shared" si="43"/>
        <v>0.54723552459730085</v>
      </c>
      <c r="L95" s="126"/>
      <c r="M95" s="373" t="s">
        <v>88</v>
      </c>
      <c r="N95" s="124">
        <v>1277</v>
      </c>
      <c r="O95" s="125">
        <v>108.81</v>
      </c>
      <c r="P95" s="364">
        <f>N95/O95</f>
        <v>11.736053671537542</v>
      </c>
      <c r="Q95" s="124">
        <v>1072</v>
      </c>
      <c r="R95" s="125">
        <v>83.2</v>
      </c>
      <c r="S95" s="364">
        <f t="shared" si="29"/>
        <v>12.884615384615385</v>
      </c>
      <c r="T95" s="124">
        <f t="shared" si="36"/>
        <v>2349</v>
      </c>
      <c r="U95" s="125">
        <f t="shared" si="37"/>
        <v>192.01</v>
      </c>
      <c r="V95" s="364">
        <f t="shared" si="44"/>
        <v>12.233737826154888</v>
      </c>
      <c r="W95" s="377">
        <f t="shared" si="45"/>
        <v>0.56668923493568046</v>
      </c>
    </row>
    <row r="96" spans="1:23" s="61" customFormat="1">
      <c r="A96" s="366" t="s">
        <v>89</v>
      </c>
      <c r="B96" s="124">
        <v>648</v>
      </c>
      <c r="C96" s="125">
        <v>32.4</v>
      </c>
      <c r="D96" s="364">
        <f>B96/C96</f>
        <v>20</v>
      </c>
      <c r="E96" s="124">
        <v>624</v>
      </c>
      <c r="F96" s="125">
        <v>30.4</v>
      </c>
      <c r="G96" s="364">
        <f t="shared" si="28"/>
        <v>20.526315789473685</v>
      </c>
      <c r="H96" s="124">
        <f t="shared" si="40"/>
        <v>1272</v>
      </c>
      <c r="I96" s="125">
        <f t="shared" si="41"/>
        <v>62.8</v>
      </c>
      <c r="J96" s="364">
        <f t="shared" si="42"/>
        <v>20.254777070063696</v>
      </c>
      <c r="K96" s="377">
        <f t="shared" si="43"/>
        <v>0.51592356687898089</v>
      </c>
      <c r="L96" s="126"/>
      <c r="M96" s="373" t="s">
        <v>89</v>
      </c>
      <c r="N96" s="124">
        <v>699</v>
      </c>
      <c r="O96" s="125">
        <v>35.4</v>
      </c>
      <c r="P96" s="364">
        <f>N96/O96</f>
        <v>19.745762711864408</v>
      </c>
      <c r="Q96" s="124">
        <v>927</v>
      </c>
      <c r="R96" s="125">
        <v>45.4</v>
      </c>
      <c r="S96" s="364">
        <f t="shared" si="29"/>
        <v>20.418502202643172</v>
      </c>
      <c r="T96" s="124">
        <f t="shared" si="36"/>
        <v>1626</v>
      </c>
      <c r="U96" s="125">
        <f t="shared" si="37"/>
        <v>80.8</v>
      </c>
      <c r="V96" s="364">
        <f t="shared" si="44"/>
        <v>20.123762376237625</v>
      </c>
      <c r="W96" s="377">
        <f t="shared" si="45"/>
        <v>0.43811881188118812</v>
      </c>
    </row>
    <row r="97" spans="1:23" ht="15">
      <c r="M97" s="374"/>
      <c r="N97" s="2"/>
      <c r="O97" s="3"/>
      <c r="P97" s="2"/>
      <c r="Q97" s="2"/>
      <c r="R97" s="2"/>
      <c r="S97" s="2"/>
      <c r="T97" s="2"/>
      <c r="U97" s="2"/>
      <c r="V97" s="2"/>
      <c r="W97" s="2"/>
    </row>
    <row r="100" spans="1:23">
      <c r="A100" s="694" t="s">
        <v>1475</v>
      </c>
    </row>
  </sheetData>
  <sheetProtection password="FD2C" sheet="1" objects="1" scenarios="1" sort="0" autoFilter="0" pivotTables="0"/>
  <autoFilter ref="A3:W96"/>
  <mergeCells count="8">
    <mergeCell ref="A1:K1"/>
    <mergeCell ref="B2:D2"/>
    <mergeCell ref="E2:G2"/>
    <mergeCell ref="H2:K2"/>
    <mergeCell ref="M1:W1"/>
    <mergeCell ref="N2:P2"/>
    <mergeCell ref="Q2:S2"/>
    <mergeCell ref="T2:W2"/>
  </mergeCells>
  <pageMargins left="0.75" right="0.75" top="1" bottom="1" header="0.5" footer="0.5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showGridLines="0" workbookViewId="0">
      <pane ySplit="3" topLeftCell="A4" activePane="bottomLeft" state="frozen"/>
      <selection pane="bottomLeft" activeCell="E86" sqref="E86"/>
    </sheetView>
  </sheetViews>
  <sheetFormatPr baseColWidth="10" defaultColWidth="8.83203125" defaultRowHeight="14" x14ac:dyDescent="0"/>
  <cols>
    <col min="1" max="1" width="11.5" style="67" customWidth="1"/>
    <col min="2" max="2" width="7.33203125" style="11" customWidth="1"/>
    <col min="3" max="3" width="9.33203125" style="12" customWidth="1"/>
    <col min="4" max="4" width="8" style="13" customWidth="1"/>
    <col min="5" max="5" width="7.83203125" style="13" customWidth="1"/>
    <col min="6" max="6" width="8" style="12" customWidth="1"/>
    <col min="7" max="7" width="8.6640625" style="12" customWidth="1"/>
    <col min="8" max="8" width="8.5" style="12" customWidth="1"/>
    <col min="9" max="9" width="7.83203125" style="12" customWidth="1"/>
    <col min="10" max="10" width="7.5" style="12" customWidth="1"/>
    <col min="11" max="11" width="8" style="12" customWidth="1"/>
    <col min="12" max="12" width="7.6640625" style="12" customWidth="1"/>
    <col min="13" max="13" width="8" style="12" customWidth="1"/>
    <col min="14" max="14" width="10.6640625" style="11" customWidth="1"/>
    <col min="15" max="17" width="8.83203125" style="4"/>
  </cols>
  <sheetData>
    <row r="1" spans="1:17" s="1" customFormat="1" ht="33.75" customHeight="1">
      <c r="A1" s="896" t="s">
        <v>480</v>
      </c>
      <c r="B1" s="896"/>
      <c r="C1" s="896"/>
      <c r="D1" s="896"/>
      <c r="E1" s="896"/>
      <c r="F1" s="896"/>
      <c r="G1" s="896"/>
      <c r="H1" s="896"/>
      <c r="I1" s="896"/>
      <c r="J1" s="896"/>
      <c r="K1" s="896"/>
      <c r="L1" s="896"/>
      <c r="M1" s="896"/>
      <c r="N1" s="896"/>
      <c r="O1" s="8"/>
      <c r="P1" s="8"/>
      <c r="Q1" s="8"/>
    </row>
    <row r="2" spans="1:17" s="10" customFormat="1" ht="33" customHeight="1">
      <c r="A2" s="378"/>
      <c r="B2" s="897" t="s">
        <v>102</v>
      </c>
      <c r="C2" s="897"/>
      <c r="D2" s="897"/>
      <c r="E2" s="897"/>
      <c r="F2" s="898" t="s">
        <v>103</v>
      </c>
      <c r="G2" s="898"/>
      <c r="H2" s="898"/>
      <c r="I2" s="898"/>
      <c r="J2" s="899" t="s">
        <v>104</v>
      </c>
      <c r="K2" s="899"/>
      <c r="L2" s="899"/>
      <c r="M2" s="899"/>
      <c r="N2" s="135" t="s">
        <v>105</v>
      </c>
      <c r="O2" s="9"/>
      <c r="P2" s="9"/>
      <c r="Q2" s="9"/>
    </row>
    <row r="3" spans="1:17" s="1" customFormat="1" ht="39" customHeight="1">
      <c r="A3" s="86" t="s">
        <v>93</v>
      </c>
      <c r="B3" s="128" t="s">
        <v>106</v>
      </c>
      <c r="C3" s="129" t="s">
        <v>107</v>
      </c>
      <c r="D3" s="130" t="s">
        <v>108</v>
      </c>
      <c r="E3" s="130" t="s">
        <v>109</v>
      </c>
      <c r="F3" s="136" t="s">
        <v>106</v>
      </c>
      <c r="G3" s="137" t="s">
        <v>107</v>
      </c>
      <c r="H3" s="138" t="s">
        <v>108</v>
      </c>
      <c r="I3" s="138" t="s">
        <v>109</v>
      </c>
      <c r="J3" s="132" t="s">
        <v>106</v>
      </c>
      <c r="K3" s="133" t="s">
        <v>107</v>
      </c>
      <c r="L3" s="134" t="s">
        <v>108</v>
      </c>
      <c r="M3" s="134" t="s">
        <v>109</v>
      </c>
      <c r="N3" s="131" t="s">
        <v>109</v>
      </c>
      <c r="O3" s="8"/>
      <c r="P3" s="8"/>
      <c r="Q3" s="8"/>
    </row>
    <row r="4" spans="1:17">
      <c r="A4" s="379" t="s">
        <v>0</v>
      </c>
      <c r="B4" s="89">
        <v>22.1</v>
      </c>
      <c r="C4" s="89">
        <v>25.842105263157894</v>
      </c>
      <c r="D4" s="90">
        <v>24</v>
      </c>
      <c r="E4" s="356">
        <v>24.421052631578949</v>
      </c>
      <c r="F4" s="89">
        <v>19.571428571428573</v>
      </c>
      <c r="G4" s="89">
        <v>27</v>
      </c>
      <c r="H4" s="89">
        <v>22</v>
      </c>
      <c r="I4" s="358">
        <v>23.65</v>
      </c>
      <c r="J4" s="89">
        <v>17.372549019607842</v>
      </c>
      <c r="K4" s="89">
        <v>21.869565217391305</v>
      </c>
      <c r="L4" s="89">
        <v>19.25</v>
      </c>
      <c r="M4" s="360">
        <v>19.469026548672566</v>
      </c>
      <c r="N4" s="362">
        <v>21.071428571428573</v>
      </c>
    </row>
    <row r="5" spans="1:17">
      <c r="A5" s="379" t="s">
        <v>99</v>
      </c>
      <c r="B5" s="89"/>
      <c r="C5" s="89">
        <v>15.8</v>
      </c>
      <c r="D5" s="90">
        <v>16.5</v>
      </c>
      <c r="E5" s="356">
        <v>16</v>
      </c>
      <c r="F5" s="89"/>
      <c r="G5" s="89"/>
      <c r="H5" s="89"/>
      <c r="I5" s="358"/>
      <c r="J5" s="89"/>
      <c r="K5" s="89"/>
      <c r="L5" s="89"/>
      <c r="M5" s="360"/>
      <c r="N5" s="362"/>
    </row>
    <row r="6" spans="1:17">
      <c r="A6" s="379" t="s">
        <v>100</v>
      </c>
      <c r="B6" s="89"/>
      <c r="C6" s="89">
        <v>14</v>
      </c>
      <c r="D6" s="90"/>
      <c r="E6" s="356">
        <v>14</v>
      </c>
      <c r="F6" s="89"/>
      <c r="G6" s="89"/>
      <c r="H6" s="89"/>
      <c r="I6" s="358"/>
      <c r="J6" s="89"/>
      <c r="K6" s="89"/>
      <c r="L6" s="89"/>
      <c r="M6" s="360"/>
      <c r="N6" s="362"/>
    </row>
    <row r="7" spans="1:17">
      <c r="A7" s="379" t="s">
        <v>101</v>
      </c>
      <c r="B7" s="89">
        <v>11</v>
      </c>
      <c r="C7" s="89">
        <v>16.666666666666668</v>
      </c>
      <c r="D7" s="90">
        <v>17</v>
      </c>
      <c r="E7" s="356">
        <v>16.111111111111111</v>
      </c>
      <c r="F7" s="89"/>
      <c r="G7" s="89"/>
      <c r="H7" s="89"/>
      <c r="I7" s="358"/>
      <c r="J7" s="89"/>
      <c r="K7" s="89">
        <v>12.666666666666666</v>
      </c>
      <c r="L7" s="89">
        <v>14</v>
      </c>
      <c r="M7" s="360">
        <v>13.2</v>
      </c>
      <c r="N7" s="362"/>
    </row>
    <row r="8" spans="1:17">
      <c r="A8" s="379" t="s">
        <v>1</v>
      </c>
      <c r="B8" s="89">
        <v>17.239819004524886</v>
      </c>
      <c r="C8" s="89">
        <v>22.902439024390244</v>
      </c>
      <c r="D8" s="90">
        <v>25.333333333333332</v>
      </c>
      <c r="E8" s="356">
        <v>21.470180305131763</v>
      </c>
      <c r="F8" s="89">
        <v>16.399999999999999</v>
      </c>
      <c r="G8" s="89">
        <v>18.603896103896105</v>
      </c>
      <c r="H8" s="89">
        <v>21.75</v>
      </c>
      <c r="I8" s="358">
        <v>19.025844930417495</v>
      </c>
      <c r="J8" s="89"/>
      <c r="K8" s="89">
        <v>18</v>
      </c>
      <c r="L8" s="89">
        <v>11</v>
      </c>
      <c r="M8" s="360">
        <v>16.833333333333332</v>
      </c>
      <c r="N8" s="362">
        <v>20.5</v>
      </c>
    </row>
    <row r="9" spans="1:17">
      <c r="A9" s="379" t="s">
        <v>2</v>
      </c>
      <c r="B9" s="89"/>
      <c r="C9" s="89">
        <v>16</v>
      </c>
      <c r="D9" s="90">
        <v>17</v>
      </c>
      <c r="E9" s="356">
        <v>16.222222222222221</v>
      </c>
      <c r="F9" s="89">
        <v>19</v>
      </c>
      <c r="G9" s="89">
        <v>22.666666666666668</v>
      </c>
      <c r="H9" s="89"/>
      <c r="I9" s="358">
        <v>21.75</v>
      </c>
      <c r="J9" s="89"/>
      <c r="K9" s="89"/>
      <c r="L9" s="89">
        <v>7.6190476190476186</v>
      </c>
      <c r="M9" s="360">
        <v>7.6190476190476186</v>
      </c>
      <c r="N9" s="362"/>
    </row>
    <row r="10" spans="1:17">
      <c r="A10" s="379" t="s">
        <v>3</v>
      </c>
      <c r="B10" s="89"/>
      <c r="C10" s="89"/>
      <c r="D10" s="90">
        <v>16</v>
      </c>
      <c r="E10" s="356">
        <v>16</v>
      </c>
      <c r="F10" s="89">
        <v>21</v>
      </c>
      <c r="G10" s="89">
        <v>14.5</v>
      </c>
      <c r="H10" s="89">
        <v>19</v>
      </c>
      <c r="I10" s="358">
        <v>16.333333333333332</v>
      </c>
      <c r="J10" s="89"/>
      <c r="K10" s="89">
        <v>7</v>
      </c>
      <c r="L10" s="89"/>
      <c r="M10" s="360">
        <v>7</v>
      </c>
      <c r="N10" s="362"/>
    </row>
    <row r="11" spans="1:17">
      <c r="A11" s="379" t="s">
        <v>4</v>
      </c>
      <c r="B11" s="89"/>
      <c r="C11" s="89">
        <v>13.227272727272727</v>
      </c>
      <c r="D11" s="90"/>
      <c r="E11" s="356">
        <v>13.227272727272727</v>
      </c>
      <c r="F11" s="89"/>
      <c r="G11" s="89">
        <v>18.541666666666668</v>
      </c>
      <c r="H11" s="89"/>
      <c r="I11" s="358">
        <v>18.541666666666668</v>
      </c>
      <c r="J11" s="89"/>
      <c r="K11" s="89">
        <v>9.5824175824175821</v>
      </c>
      <c r="L11" s="89"/>
      <c r="M11" s="360">
        <v>9.5824175824175821</v>
      </c>
      <c r="N11" s="362"/>
    </row>
    <row r="12" spans="1:17">
      <c r="A12" s="379" t="s">
        <v>5</v>
      </c>
      <c r="B12" s="89">
        <v>12.046153846153846</v>
      </c>
      <c r="C12" s="89">
        <v>10.099125364431487</v>
      </c>
      <c r="D12" s="90">
        <v>9.1851851851851851</v>
      </c>
      <c r="E12" s="356">
        <v>9.9218289085545717</v>
      </c>
      <c r="F12" s="89">
        <v>11.333333333333334</v>
      </c>
      <c r="G12" s="89">
        <v>7.9229024943310655</v>
      </c>
      <c r="H12" s="89">
        <v>9.2051948051948056</v>
      </c>
      <c r="I12" s="358">
        <v>8.7100753941055515</v>
      </c>
      <c r="J12" s="89">
        <v>12</v>
      </c>
      <c r="K12" s="89">
        <v>8.3958333333333339</v>
      </c>
      <c r="L12" s="89">
        <v>8.5374999999999996</v>
      </c>
      <c r="M12" s="360">
        <v>8.568965517241379</v>
      </c>
      <c r="N12" s="362">
        <v>16</v>
      </c>
    </row>
    <row r="13" spans="1:17">
      <c r="A13" s="379" t="s">
        <v>6</v>
      </c>
      <c r="B13" s="89"/>
      <c r="C13" s="89">
        <v>16.153846153846153</v>
      </c>
      <c r="D13" s="90"/>
      <c r="E13" s="356">
        <v>16.153846153846153</v>
      </c>
      <c r="F13" s="89"/>
      <c r="G13" s="89">
        <v>16.216216216216218</v>
      </c>
      <c r="H13" s="89"/>
      <c r="I13" s="358">
        <v>16.216216216216218</v>
      </c>
      <c r="J13" s="89"/>
      <c r="K13" s="89">
        <v>14.933333333333334</v>
      </c>
      <c r="L13" s="89">
        <v>17</v>
      </c>
      <c r="M13" s="360">
        <v>15.0625</v>
      </c>
      <c r="N13" s="362"/>
    </row>
    <row r="14" spans="1:17">
      <c r="A14" s="379" t="s">
        <v>7</v>
      </c>
      <c r="B14" s="89">
        <v>14.476190476190476</v>
      </c>
      <c r="C14" s="89"/>
      <c r="D14" s="90"/>
      <c r="E14" s="356">
        <v>14.476190476190476</v>
      </c>
      <c r="F14" s="89"/>
      <c r="G14" s="89">
        <v>16.19047619047619</v>
      </c>
      <c r="H14" s="89"/>
      <c r="I14" s="358">
        <v>16.19047619047619</v>
      </c>
      <c r="J14" s="89">
        <v>0</v>
      </c>
      <c r="K14" s="89">
        <v>14.857142857142858</v>
      </c>
      <c r="L14" s="89">
        <v>16</v>
      </c>
      <c r="M14" s="360">
        <v>13.935483870967742</v>
      </c>
      <c r="N14" s="362">
        <v>16.592592592592592</v>
      </c>
    </row>
    <row r="15" spans="1:17">
      <c r="A15" s="379" t="s">
        <v>8</v>
      </c>
      <c r="B15" s="89"/>
      <c r="C15" s="89">
        <v>15.86046511627907</v>
      </c>
      <c r="D15" s="90"/>
      <c r="E15" s="356">
        <v>15.86046511627907</v>
      </c>
      <c r="F15" s="89"/>
      <c r="G15" s="89">
        <v>8.3308270676691727</v>
      </c>
      <c r="H15" s="89"/>
      <c r="I15" s="358">
        <v>8.3308270676691727</v>
      </c>
      <c r="J15" s="89"/>
      <c r="K15" s="89">
        <v>7.559139784946237</v>
      </c>
      <c r="L15" s="89"/>
      <c r="M15" s="360">
        <v>7.559139784946237</v>
      </c>
      <c r="N15" s="362"/>
    </row>
    <row r="16" spans="1:17">
      <c r="A16" s="379" t="s">
        <v>9</v>
      </c>
      <c r="B16" s="89">
        <v>16.559811451363021</v>
      </c>
      <c r="C16" s="89">
        <v>18.07559256886611</v>
      </c>
      <c r="D16" s="90">
        <v>16.535836177474401</v>
      </c>
      <c r="E16" s="356">
        <v>17.191067297660986</v>
      </c>
      <c r="F16" s="89">
        <v>14.819466248037676</v>
      </c>
      <c r="G16" s="89">
        <v>16.413422818791947</v>
      </c>
      <c r="H16" s="89">
        <v>13.013698630136988</v>
      </c>
      <c r="I16" s="358">
        <v>15.211825447344225</v>
      </c>
      <c r="J16" s="89">
        <v>15.798107255520504</v>
      </c>
      <c r="K16" s="89">
        <v>16.598984771573605</v>
      </c>
      <c r="L16" s="89">
        <v>16.120253164556964</v>
      </c>
      <c r="M16" s="360">
        <v>16.278641335636156</v>
      </c>
      <c r="N16" s="362">
        <v>22.188505747126438</v>
      </c>
    </row>
    <row r="17" spans="1:14">
      <c r="A17" s="379" t="s">
        <v>10</v>
      </c>
      <c r="B17" s="89">
        <v>8.9473684210526319</v>
      </c>
      <c r="C17" s="89"/>
      <c r="D17" s="90">
        <v>15</v>
      </c>
      <c r="E17" s="356">
        <v>9.5238095238095237</v>
      </c>
      <c r="F17" s="89">
        <v>11.891891891891891</v>
      </c>
      <c r="G17" s="89">
        <v>14.5</v>
      </c>
      <c r="H17" s="89"/>
      <c r="I17" s="358">
        <v>12.679245283018869</v>
      </c>
      <c r="J17" s="89">
        <v>10.567164179104477</v>
      </c>
      <c r="K17" s="89"/>
      <c r="L17" s="89"/>
      <c r="M17" s="360">
        <v>10.567164179104477</v>
      </c>
      <c r="N17" s="362"/>
    </row>
    <row r="18" spans="1:14">
      <c r="A18" s="379" t="s">
        <v>11</v>
      </c>
      <c r="B18" s="89"/>
      <c r="C18" s="89">
        <v>16.416666666666668</v>
      </c>
      <c r="D18" s="90"/>
      <c r="E18" s="356">
        <v>16.416666666666668</v>
      </c>
      <c r="F18" s="89"/>
      <c r="G18" s="89">
        <v>9.3333333333333339</v>
      </c>
      <c r="H18" s="89"/>
      <c r="I18" s="358">
        <v>9.3333333333333339</v>
      </c>
      <c r="J18" s="89"/>
      <c r="K18" s="89">
        <v>11.240875912408759</v>
      </c>
      <c r="L18" s="89"/>
      <c r="M18" s="360">
        <v>11.240875912408759</v>
      </c>
      <c r="N18" s="362"/>
    </row>
    <row r="19" spans="1:14">
      <c r="A19" s="379" t="s">
        <v>12</v>
      </c>
      <c r="B19" s="89">
        <v>25.222222222222221</v>
      </c>
      <c r="C19" s="89">
        <v>24.583333333333332</v>
      </c>
      <c r="D19" s="90">
        <v>23.666666666666668</v>
      </c>
      <c r="E19" s="356">
        <v>24.523809523809526</v>
      </c>
      <c r="F19" s="89">
        <v>17.333333333333332</v>
      </c>
      <c r="G19" s="89">
        <v>24.142857142857142</v>
      </c>
      <c r="H19" s="89">
        <v>17</v>
      </c>
      <c r="I19" s="358">
        <v>20.058823529411764</v>
      </c>
      <c r="J19" s="89">
        <v>15.4</v>
      </c>
      <c r="K19" s="89">
        <v>18.5</v>
      </c>
      <c r="L19" s="89">
        <v>17.75</v>
      </c>
      <c r="M19" s="360">
        <v>17.411764705882351</v>
      </c>
      <c r="N19" s="362">
        <v>21.25</v>
      </c>
    </row>
    <row r="20" spans="1:14">
      <c r="A20" s="379" t="s">
        <v>13</v>
      </c>
      <c r="B20" s="89">
        <v>20.833333333333332</v>
      </c>
      <c r="C20" s="89">
        <v>21.363636363636363</v>
      </c>
      <c r="D20" s="90">
        <v>22.25</v>
      </c>
      <c r="E20" s="356">
        <v>21.375</v>
      </c>
      <c r="F20" s="89">
        <v>17</v>
      </c>
      <c r="G20" s="89">
        <v>27.166666666666668</v>
      </c>
      <c r="H20" s="89">
        <v>27</v>
      </c>
      <c r="I20" s="358">
        <v>26.1</v>
      </c>
      <c r="J20" s="89">
        <v>10</v>
      </c>
      <c r="K20" s="89">
        <v>24.142857142857142</v>
      </c>
      <c r="L20" s="89"/>
      <c r="M20" s="360">
        <v>22.375</v>
      </c>
      <c r="N20" s="362">
        <v>18.714285714285715</v>
      </c>
    </row>
    <row r="21" spans="1:14">
      <c r="A21" s="379" t="s">
        <v>14</v>
      </c>
      <c r="B21" s="89">
        <v>23.949337938975248</v>
      </c>
      <c r="C21" s="89">
        <v>21.244019138755981</v>
      </c>
      <c r="D21" s="90">
        <v>18.771558245083206</v>
      </c>
      <c r="E21" s="356">
        <v>20.891461062036754</v>
      </c>
      <c r="F21" s="89">
        <v>5.4149659863945576</v>
      </c>
      <c r="G21" s="89">
        <v>8.1987021705079446</v>
      </c>
      <c r="H21" s="89">
        <v>3.905084745762712</v>
      </c>
      <c r="I21" s="358">
        <v>6.7925546263825201</v>
      </c>
      <c r="J21" s="89">
        <v>13.427027027027027</v>
      </c>
      <c r="K21" s="89">
        <v>13.899082568807339</v>
      </c>
      <c r="L21" s="89">
        <v>12.117647058823529</v>
      </c>
      <c r="M21" s="360">
        <v>13.258678611422173</v>
      </c>
      <c r="N21" s="362">
        <v>21</v>
      </c>
    </row>
    <row r="22" spans="1:14">
      <c r="A22" s="379" t="s">
        <v>15</v>
      </c>
      <c r="B22" s="89"/>
      <c r="C22" s="89">
        <v>21</v>
      </c>
      <c r="D22" s="90"/>
      <c r="E22" s="356">
        <v>21</v>
      </c>
      <c r="F22" s="89"/>
      <c r="G22" s="89">
        <v>18</v>
      </c>
      <c r="H22" s="89"/>
      <c r="I22" s="358">
        <v>18</v>
      </c>
      <c r="J22" s="89"/>
      <c r="K22" s="89">
        <v>17</v>
      </c>
      <c r="L22" s="89"/>
      <c r="M22" s="360">
        <v>17</v>
      </c>
      <c r="N22" s="362">
        <v>9.5</v>
      </c>
    </row>
    <row r="23" spans="1:14">
      <c r="A23" s="379" t="s">
        <v>16</v>
      </c>
      <c r="B23" s="89">
        <v>23.166666666666668</v>
      </c>
      <c r="C23" s="89">
        <v>21.666666666666668</v>
      </c>
      <c r="D23" s="90">
        <v>21.333333333333332</v>
      </c>
      <c r="E23" s="356">
        <v>21.925925925925927</v>
      </c>
      <c r="F23" s="89">
        <v>21</v>
      </c>
      <c r="G23" s="89">
        <v>21.8</v>
      </c>
      <c r="H23" s="89"/>
      <c r="I23" s="358">
        <v>21.666666666666668</v>
      </c>
      <c r="J23" s="89">
        <v>17</v>
      </c>
      <c r="K23" s="89">
        <v>22</v>
      </c>
      <c r="L23" s="89">
        <v>10.5</v>
      </c>
      <c r="M23" s="360">
        <v>18.333333333333332</v>
      </c>
      <c r="N23" s="362">
        <v>19.8</v>
      </c>
    </row>
    <row r="24" spans="1:14">
      <c r="A24" s="379" t="s">
        <v>17</v>
      </c>
      <c r="B24" s="89"/>
      <c r="C24" s="89">
        <v>13.447236180904522</v>
      </c>
      <c r="D24" s="90"/>
      <c r="E24" s="356">
        <v>13.447236180904522</v>
      </c>
      <c r="F24" s="89"/>
      <c r="G24" s="89">
        <v>10.867924528301886</v>
      </c>
      <c r="H24" s="89"/>
      <c r="I24" s="358">
        <v>10.867924528301886</v>
      </c>
      <c r="J24" s="89"/>
      <c r="K24" s="89">
        <v>15.610972568578553</v>
      </c>
      <c r="L24" s="89"/>
      <c r="M24" s="360">
        <v>15.610972568578553</v>
      </c>
      <c r="N24" s="362"/>
    </row>
    <row r="25" spans="1:14">
      <c r="A25" s="379" t="s">
        <v>18</v>
      </c>
      <c r="B25" s="89">
        <v>20.028571428571428</v>
      </c>
      <c r="C25" s="89">
        <v>22.608695652173914</v>
      </c>
      <c r="D25" s="90"/>
      <c r="E25" s="356">
        <v>21.740384615384617</v>
      </c>
      <c r="F25" s="89">
        <v>19.96</v>
      </c>
      <c r="G25" s="89">
        <v>21.415584415584416</v>
      </c>
      <c r="H25" s="89">
        <v>21.05</v>
      </c>
      <c r="I25" s="358">
        <v>21.057377049180328</v>
      </c>
      <c r="J25" s="89">
        <v>19.5</v>
      </c>
      <c r="K25" s="89">
        <v>19.680555555555557</v>
      </c>
      <c r="L25" s="89">
        <v>22.5</v>
      </c>
      <c r="M25" s="360">
        <v>19.771929824561404</v>
      </c>
      <c r="N25" s="362">
        <v>18.385964912280702</v>
      </c>
    </row>
    <row r="26" spans="1:14">
      <c r="A26" s="379" t="s">
        <v>19</v>
      </c>
      <c r="B26" s="89"/>
      <c r="C26" s="89"/>
      <c r="D26" s="90"/>
      <c r="E26" s="356"/>
      <c r="F26" s="89"/>
      <c r="G26" s="89"/>
      <c r="H26" s="89"/>
      <c r="I26" s="358"/>
      <c r="J26" s="89"/>
      <c r="K26" s="89"/>
      <c r="L26" s="89"/>
      <c r="M26" s="360"/>
      <c r="N26" s="362"/>
    </row>
    <row r="27" spans="1:14">
      <c r="A27" s="379" t="s">
        <v>20</v>
      </c>
      <c r="B27" s="89">
        <v>20.882352941176471</v>
      </c>
      <c r="C27" s="89">
        <v>21.078947368421051</v>
      </c>
      <c r="D27" s="90">
        <v>20.322580645161292</v>
      </c>
      <c r="E27" s="356">
        <v>20.838323353293415</v>
      </c>
      <c r="F27" s="89">
        <v>18.04</v>
      </c>
      <c r="G27" s="89">
        <v>19.474137931034484</v>
      </c>
      <c r="H27" s="89">
        <v>20.833333333333332</v>
      </c>
      <c r="I27" s="358">
        <v>19.215859030837006</v>
      </c>
      <c r="J27" s="89">
        <v>19.571428571428573</v>
      </c>
      <c r="K27" s="89">
        <v>20.09090909090909</v>
      </c>
      <c r="L27" s="89">
        <v>16.727272727272727</v>
      </c>
      <c r="M27" s="360">
        <v>19.074999999999999</v>
      </c>
      <c r="N27" s="362">
        <v>20</v>
      </c>
    </row>
    <row r="28" spans="1:14">
      <c r="A28" s="379" t="s">
        <v>21</v>
      </c>
      <c r="B28" s="89"/>
      <c r="C28" s="89">
        <v>10</v>
      </c>
      <c r="D28" s="90">
        <v>17</v>
      </c>
      <c r="E28" s="356">
        <v>12.423076923076923</v>
      </c>
      <c r="F28" s="89"/>
      <c r="G28" s="89">
        <v>12.095238095238095</v>
      </c>
      <c r="H28" s="89">
        <v>14.941176470588236</v>
      </c>
      <c r="I28" s="358">
        <v>13.368421052631579</v>
      </c>
      <c r="J28" s="89"/>
      <c r="K28" s="89">
        <v>11</v>
      </c>
      <c r="L28" s="89">
        <v>11.5</v>
      </c>
      <c r="M28" s="360">
        <v>11.333333333333334</v>
      </c>
      <c r="N28" s="362"/>
    </row>
    <row r="29" spans="1:14">
      <c r="A29" s="379" t="s">
        <v>22</v>
      </c>
      <c r="B29" s="89"/>
      <c r="C29" s="89">
        <v>8</v>
      </c>
      <c r="D29" s="90">
        <v>2</v>
      </c>
      <c r="E29" s="356">
        <v>5</v>
      </c>
      <c r="F29" s="89"/>
      <c r="G29" s="89"/>
      <c r="H29" s="89">
        <v>4</v>
      </c>
      <c r="I29" s="358">
        <v>4</v>
      </c>
      <c r="J29" s="89"/>
      <c r="K29" s="89">
        <v>8</v>
      </c>
      <c r="L29" s="89"/>
      <c r="M29" s="360">
        <v>8</v>
      </c>
      <c r="N29" s="362"/>
    </row>
    <row r="30" spans="1:14">
      <c r="A30" s="379" t="s">
        <v>23</v>
      </c>
      <c r="B30" s="89">
        <v>24</v>
      </c>
      <c r="C30" s="89">
        <v>26.96</v>
      </c>
      <c r="D30" s="90">
        <v>27.8</v>
      </c>
      <c r="E30" s="356">
        <v>26.162790697674417</v>
      </c>
      <c r="F30" s="89">
        <v>21.690647482014388</v>
      </c>
      <c r="G30" s="89">
        <v>28.636363636363637</v>
      </c>
      <c r="H30" s="89">
        <v>26.53846153846154</v>
      </c>
      <c r="I30" s="358">
        <v>25.708860759493671</v>
      </c>
      <c r="J30" s="89">
        <v>21.2</v>
      </c>
      <c r="K30" s="89">
        <v>23.888888888888889</v>
      </c>
      <c r="L30" s="89">
        <v>20.714285714285715</v>
      </c>
      <c r="M30" s="360">
        <v>22.19047619047619</v>
      </c>
      <c r="N30" s="362">
        <v>21.3125</v>
      </c>
    </row>
    <row r="31" spans="1:14">
      <c r="A31" s="379" t="s">
        <v>24</v>
      </c>
      <c r="B31" s="89">
        <v>14.625</v>
      </c>
      <c r="C31" s="89">
        <v>19.857142857142858</v>
      </c>
      <c r="D31" s="90">
        <v>15.375</v>
      </c>
      <c r="E31" s="356">
        <v>17.266666666666666</v>
      </c>
      <c r="F31" s="89">
        <v>13</v>
      </c>
      <c r="G31" s="89">
        <v>19.785738198861733</v>
      </c>
      <c r="H31" s="89">
        <v>11.666666666666666</v>
      </c>
      <c r="I31" s="358">
        <v>17.249832850456873</v>
      </c>
      <c r="J31" s="89">
        <v>12.166666666666666</v>
      </c>
      <c r="K31" s="89">
        <v>12.655172413793103</v>
      </c>
      <c r="L31" s="89">
        <v>15</v>
      </c>
      <c r="M31" s="360">
        <v>12.62</v>
      </c>
      <c r="N31" s="362">
        <v>18.727272727272727</v>
      </c>
    </row>
    <row r="32" spans="1:14">
      <c r="A32" s="379" t="s">
        <v>25</v>
      </c>
      <c r="B32" s="89">
        <v>15.833333333333334</v>
      </c>
      <c r="C32" s="89">
        <v>18.789013732833958</v>
      </c>
      <c r="D32" s="90">
        <v>18.875</v>
      </c>
      <c r="E32" s="356">
        <v>18.221185876082611</v>
      </c>
      <c r="F32" s="89"/>
      <c r="G32" s="89">
        <v>16.5</v>
      </c>
      <c r="H32" s="89">
        <v>14.666666666666666</v>
      </c>
      <c r="I32" s="358">
        <v>15.888888888888889</v>
      </c>
      <c r="J32" s="89">
        <v>13.5</v>
      </c>
      <c r="K32" s="89">
        <v>18.75</v>
      </c>
      <c r="L32" s="89">
        <v>17.8</v>
      </c>
      <c r="M32" s="360">
        <v>17.363636363636363</v>
      </c>
      <c r="N32" s="362"/>
    </row>
    <row r="33" spans="1:14">
      <c r="A33" s="379" t="s">
        <v>26</v>
      </c>
      <c r="B33" s="89">
        <v>15.5</v>
      </c>
      <c r="C33" s="89">
        <v>17.2</v>
      </c>
      <c r="D33" s="90">
        <v>16.666666666666668</v>
      </c>
      <c r="E33" s="356">
        <v>16.928571428571427</v>
      </c>
      <c r="F33" s="89">
        <v>12.25</v>
      </c>
      <c r="G33" s="89">
        <v>15.636363636363637</v>
      </c>
      <c r="H33" s="89">
        <v>12</v>
      </c>
      <c r="I33" s="358">
        <v>14.5625</v>
      </c>
      <c r="J33" s="89">
        <v>13.75</v>
      </c>
      <c r="K33" s="89">
        <v>15.454545454545455</v>
      </c>
      <c r="L33" s="89">
        <v>15.125</v>
      </c>
      <c r="M33" s="360">
        <v>15.043478260869565</v>
      </c>
      <c r="N33" s="362"/>
    </row>
    <row r="34" spans="1:14">
      <c r="A34" s="379" t="s">
        <v>27</v>
      </c>
      <c r="B34" s="89">
        <v>16</v>
      </c>
      <c r="C34" s="89">
        <v>12.6</v>
      </c>
      <c r="D34" s="90">
        <v>14.888888888888889</v>
      </c>
      <c r="E34" s="356">
        <v>13.43859649122807</v>
      </c>
      <c r="F34" s="89"/>
      <c r="G34" s="89">
        <v>16.333333333333332</v>
      </c>
      <c r="H34" s="89">
        <v>12.666666666666666</v>
      </c>
      <c r="I34" s="358">
        <v>14.5</v>
      </c>
      <c r="J34" s="89"/>
      <c r="K34" s="89">
        <v>15.4</v>
      </c>
      <c r="L34" s="89">
        <v>15</v>
      </c>
      <c r="M34" s="360">
        <v>15.166666666666666</v>
      </c>
      <c r="N34" s="362"/>
    </row>
    <row r="35" spans="1:14">
      <c r="A35" s="379" t="s">
        <v>28</v>
      </c>
      <c r="B35" s="89">
        <v>16.5</v>
      </c>
      <c r="C35" s="89">
        <v>16.689655172413794</v>
      </c>
      <c r="D35" s="90">
        <v>15.5625</v>
      </c>
      <c r="E35" s="356">
        <v>16.306122448979593</v>
      </c>
      <c r="F35" s="89">
        <v>14</v>
      </c>
      <c r="G35" s="89">
        <v>16.3</v>
      </c>
      <c r="H35" s="89">
        <v>16.666666666666668</v>
      </c>
      <c r="I35" s="358">
        <v>16.066666666666666</v>
      </c>
      <c r="J35" s="89">
        <v>18</v>
      </c>
      <c r="K35" s="89">
        <v>15.818181818181818</v>
      </c>
      <c r="L35" s="89">
        <v>16.875</v>
      </c>
      <c r="M35" s="360">
        <v>16.565217391304348</v>
      </c>
      <c r="N35" s="362"/>
    </row>
    <row r="36" spans="1:14">
      <c r="A36" s="379" t="s">
        <v>29</v>
      </c>
      <c r="B36" s="89"/>
      <c r="C36" s="89"/>
      <c r="D36" s="90"/>
      <c r="E36" s="356"/>
      <c r="F36" s="89"/>
      <c r="G36" s="89"/>
      <c r="H36" s="89"/>
      <c r="I36" s="358"/>
      <c r="J36" s="89"/>
      <c r="K36" s="89">
        <v>15</v>
      </c>
      <c r="L36" s="89"/>
      <c r="M36" s="360">
        <v>15</v>
      </c>
      <c r="N36" s="362">
        <v>11.157894736842104</v>
      </c>
    </row>
    <row r="37" spans="1:14">
      <c r="A37" s="379" t="s">
        <v>30</v>
      </c>
      <c r="B37" s="89"/>
      <c r="C37" s="89">
        <v>14</v>
      </c>
      <c r="D37" s="90"/>
      <c r="E37" s="356">
        <v>14</v>
      </c>
      <c r="F37" s="89">
        <v>10.181818181818182</v>
      </c>
      <c r="G37" s="89">
        <v>11.587628865979381</v>
      </c>
      <c r="H37" s="89"/>
      <c r="I37" s="358">
        <v>11.327731092436975</v>
      </c>
      <c r="J37" s="89">
        <v>6.5454545454545459</v>
      </c>
      <c r="K37" s="89">
        <v>16.375</v>
      </c>
      <c r="L37" s="89"/>
      <c r="M37" s="360">
        <v>15.364485981308411</v>
      </c>
      <c r="N37" s="362"/>
    </row>
    <row r="38" spans="1:14">
      <c r="A38" s="379" t="s">
        <v>31</v>
      </c>
      <c r="B38" s="89">
        <v>18.222222222222221</v>
      </c>
      <c r="C38" s="89">
        <v>18.571428571428573</v>
      </c>
      <c r="D38" s="90">
        <v>12.428571428571429</v>
      </c>
      <c r="E38" s="356">
        <v>17.965317919075144</v>
      </c>
      <c r="F38" s="89">
        <v>13.565217391304348</v>
      </c>
      <c r="G38" s="89">
        <v>14.380952380952381</v>
      </c>
      <c r="H38" s="89">
        <v>16.125</v>
      </c>
      <c r="I38" s="358">
        <v>14.585635359116022</v>
      </c>
      <c r="J38" s="89">
        <v>14.571428571428571</v>
      </c>
      <c r="K38" s="89">
        <v>13.727272727272727</v>
      </c>
      <c r="L38" s="89">
        <v>9.8571428571428577</v>
      </c>
      <c r="M38" s="360">
        <v>13.172413793103448</v>
      </c>
      <c r="N38" s="362"/>
    </row>
    <row r="39" spans="1:14">
      <c r="A39" s="379" t="s">
        <v>32</v>
      </c>
      <c r="B39" s="89">
        <v>21.147032772364923</v>
      </c>
      <c r="C39" s="89">
        <v>20.983687592684134</v>
      </c>
      <c r="D39" s="90">
        <v>18.977211068909387</v>
      </c>
      <c r="E39" s="356">
        <v>20.398734704070588</v>
      </c>
      <c r="F39" s="89">
        <v>20.052356020942408</v>
      </c>
      <c r="G39" s="89">
        <v>20.784532856504249</v>
      </c>
      <c r="H39" s="89">
        <v>17.935049019607845</v>
      </c>
      <c r="I39" s="358">
        <v>20.027578599007168</v>
      </c>
      <c r="J39" s="89">
        <v>19.387755102040817</v>
      </c>
      <c r="K39" s="89">
        <v>18.531073446327685</v>
      </c>
      <c r="L39" s="89">
        <v>20.267857142857142</v>
      </c>
      <c r="M39" s="360">
        <v>19.024822695035461</v>
      </c>
      <c r="N39" s="362">
        <v>16.68379446640316</v>
      </c>
    </row>
    <row r="40" spans="1:14">
      <c r="A40" s="379" t="s">
        <v>33</v>
      </c>
      <c r="B40" s="89"/>
      <c r="C40" s="89"/>
      <c r="D40" s="90">
        <v>12.285714285714286</v>
      </c>
      <c r="E40" s="356">
        <v>12.285714285714286</v>
      </c>
      <c r="F40" s="89">
        <v>19.5</v>
      </c>
      <c r="G40" s="89">
        <v>19.2</v>
      </c>
      <c r="H40" s="89">
        <v>12.705882352941176</v>
      </c>
      <c r="I40" s="358">
        <v>17.389830508474578</v>
      </c>
      <c r="J40" s="89"/>
      <c r="K40" s="89"/>
      <c r="L40" s="89"/>
      <c r="M40" s="360"/>
      <c r="N40" s="362"/>
    </row>
    <row r="41" spans="1:14">
      <c r="A41" s="379" t="s">
        <v>34</v>
      </c>
      <c r="B41" s="89"/>
      <c r="C41" s="89"/>
      <c r="D41" s="90"/>
      <c r="E41" s="356"/>
      <c r="F41" s="89"/>
      <c r="G41" s="89">
        <v>8</v>
      </c>
      <c r="H41" s="89"/>
      <c r="I41" s="358">
        <v>8</v>
      </c>
      <c r="J41" s="89"/>
      <c r="K41" s="89">
        <v>8.1999999999999993</v>
      </c>
      <c r="L41" s="89"/>
      <c r="M41" s="360">
        <v>8.1999999999999993</v>
      </c>
      <c r="N41" s="362">
        <v>6</v>
      </c>
    </row>
    <row r="42" spans="1:14">
      <c r="A42" s="379" t="s">
        <v>35</v>
      </c>
      <c r="B42" s="89">
        <v>19</v>
      </c>
      <c r="C42" s="89">
        <v>18.25</v>
      </c>
      <c r="D42" s="90">
        <v>17.666666666666668</v>
      </c>
      <c r="E42" s="356">
        <v>18.23076923076923</v>
      </c>
      <c r="F42" s="89">
        <v>14</v>
      </c>
      <c r="G42" s="89">
        <v>18</v>
      </c>
      <c r="H42" s="89">
        <v>19</v>
      </c>
      <c r="I42" s="358">
        <v>17.625</v>
      </c>
      <c r="J42" s="89"/>
      <c r="K42" s="89">
        <v>13.142857142857142</v>
      </c>
      <c r="L42" s="89">
        <v>18</v>
      </c>
      <c r="M42" s="360">
        <v>13.75</v>
      </c>
      <c r="N42" s="362">
        <v>22</v>
      </c>
    </row>
    <row r="43" spans="1:14">
      <c r="A43" s="379" t="s">
        <v>36</v>
      </c>
      <c r="B43" s="87">
        <v>18.8</v>
      </c>
      <c r="C43" s="87">
        <v>18.558771411695215</v>
      </c>
      <c r="D43" s="88">
        <v>12.517241379310345</v>
      </c>
      <c r="E43" s="357">
        <v>17.161342498989082</v>
      </c>
      <c r="F43" s="87">
        <v>14.2</v>
      </c>
      <c r="G43" s="87">
        <v>12.080536912751677</v>
      </c>
      <c r="H43" s="87">
        <v>8.9696969696969688</v>
      </c>
      <c r="I43" s="359">
        <v>12</v>
      </c>
      <c r="J43" s="87"/>
      <c r="K43" s="87">
        <v>13.761194029850746</v>
      </c>
      <c r="L43" s="87">
        <v>12</v>
      </c>
      <c r="M43" s="361">
        <v>13.532467532467532</v>
      </c>
      <c r="N43" s="363">
        <v>15.049504950495049</v>
      </c>
    </row>
    <row r="44" spans="1:14">
      <c r="A44" s="379" t="s">
        <v>37</v>
      </c>
      <c r="B44" s="87">
        <v>21.25</v>
      </c>
      <c r="C44" s="87">
        <v>19.666666666666668</v>
      </c>
      <c r="D44" s="88">
        <v>19</v>
      </c>
      <c r="E44" s="357">
        <v>20.071428571428573</v>
      </c>
      <c r="F44" s="87">
        <v>21</v>
      </c>
      <c r="G44" s="87">
        <v>16</v>
      </c>
      <c r="H44" s="87"/>
      <c r="I44" s="359">
        <v>17</v>
      </c>
      <c r="J44" s="87"/>
      <c r="K44" s="87">
        <v>13.333333333333334</v>
      </c>
      <c r="L44" s="87">
        <v>17</v>
      </c>
      <c r="M44" s="361">
        <v>13.764705882352942</v>
      </c>
      <c r="N44" s="363"/>
    </row>
    <row r="45" spans="1:14">
      <c r="A45" s="379" t="s">
        <v>38</v>
      </c>
      <c r="B45" s="87"/>
      <c r="C45" s="87">
        <v>18.814814814814813</v>
      </c>
      <c r="D45" s="88">
        <v>17.523809523809526</v>
      </c>
      <c r="E45" s="357">
        <v>18.453333333333333</v>
      </c>
      <c r="F45" s="87">
        <v>13.714285714285714</v>
      </c>
      <c r="G45" s="87">
        <v>9.4358974358974361</v>
      </c>
      <c r="H45" s="87"/>
      <c r="I45" s="359">
        <v>10.933333333333334</v>
      </c>
      <c r="J45" s="87"/>
      <c r="K45" s="87">
        <v>12.19047619047619</v>
      </c>
      <c r="L45" s="87"/>
      <c r="M45" s="361">
        <v>12.19047619047619</v>
      </c>
      <c r="N45" s="363"/>
    </row>
    <row r="46" spans="1:14">
      <c r="A46" s="379" t="s">
        <v>39</v>
      </c>
      <c r="B46" s="87"/>
      <c r="C46" s="87">
        <v>16.125</v>
      </c>
      <c r="D46" s="88"/>
      <c r="E46" s="357">
        <v>16.125</v>
      </c>
      <c r="F46" s="87"/>
      <c r="G46" s="87">
        <v>14</v>
      </c>
      <c r="H46" s="87"/>
      <c r="I46" s="359">
        <v>14</v>
      </c>
      <c r="J46" s="87"/>
      <c r="K46" s="87"/>
      <c r="L46" s="87"/>
      <c r="M46" s="361"/>
      <c r="N46" s="363"/>
    </row>
    <row r="47" spans="1:14">
      <c r="A47" s="379" t="s">
        <v>40</v>
      </c>
      <c r="B47" s="87"/>
      <c r="C47" s="87">
        <v>23</v>
      </c>
      <c r="D47" s="88">
        <v>17.5</v>
      </c>
      <c r="E47" s="357">
        <v>19.333333333333332</v>
      </c>
      <c r="F47" s="87">
        <v>23</v>
      </c>
      <c r="G47" s="87"/>
      <c r="H47" s="87"/>
      <c r="I47" s="359">
        <v>23</v>
      </c>
      <c r="J47" s="87"/>
      <c r="K47" s="87"/>
      <c r="L47" s="87"/>
      <c r="M47" s="361"/>
      <c r="N47" s="363">
        <v>16</v>
      </c>
    </row>
    <row r="48" spans="1:14">
      <c r="A48" s="379" t="s">
        <v>41</v>
      </c>
      <c r="B48" s="87"/>
      <c r="C48" s="87">
        <v>21</v>
      </c>
      <c r="D48" s="88"/>
      <c r="E48" s="357">
        <v>21</v>
      </c>
      <c r="F48" s="87"/>
      <c r="G48" s="87"/>
      <c r="H48" s="87"/>
      <c r="I48" s="359"/>
      <c r="J48" s="87"/>
      <c r="K48" s="87"/>
      <c r="L48" s="87"/>
      <c r="M48" s="361"/>
      <c r="N48" s="363">
        <v>18</v>
      </c>
    </row>
    <row r="49" spans="1:14">
      <c r="A49" s="379" t="s">
        <v>42</v>
      </c>
      <c r="B49" s="87"/>
      <c r="C49" s="87">
        <v>10.44776119402985</v>
      </c>
      <c r="D49" s="88"/>
      <c r="E49" s="357">
        <v>10.44776119402985</v>
      </c>
      <c r="F49" s="87"/>
      <c r="G49" s="87">
        <v>7.4626865671641793</v>
      </c>
      <c r="H49" s="87"/>
      <c r="I49" s="359">
        <v>7.4626865671641793</v>
      </c>
      <c r="J49" s="87"/>
      <c r="K49" s="87"/>
      <c r="L49" s="87"/>
      <c r="M49" s="361"/>
      <c r="N49" s="363"/>
    </row>
    <row r="50" spans="1:14">
      <c r="A50" s="379" t="s">
        <v>43</v>
      </c>
      <c r="B50" s="87"/>
      <c r="C50" s="87">
        <v>15.4</v>
      </c>
      <c r="D50" s="88"/>
      <c r="E50" s="357">
        <v>15.4</v>
      </c>
      <c r="F50" s="87">
        <v>6</v>
      </c>
      <c r="G50" s="87">
        <v>14.666666666666666</v>
      </c>
      <c r="H50" s="87"/>
      <c r="I50" s="359">
        <v>12.5</v>
      </c>
      <c r="J50" s="87"/>
      <c r="K50" s="87">
        <v>17</v>
      </c>
      <c r="L50" s="87">
        <v>17.192982456140349</v>
      </c>
      <c r="M50" s="361">
        <v>17.169230769230769</v>
      </c>
      <c r="N50" s="363">
        <v>17.326829268292684</v>
      </c>
    </row>
    <row r="51" spans="1:14">
      <c r="A51" s="379" t="s">
        <v>44</v>
      </c>
      <c r="B51" s="87">
        <v>20.221518987341771</v>
      </c>
      <c r="C51" s="87">
        <v>21.663405088062621</v>
      </c>
      <c r="D51" s="88">
        <v>22.625</v>
      </c>
      <c r="E51" s="357">
        <v>21.304118268215415</v>
      </c>
      <c r="F51" s="87">
        <v>16.794258373205743</v>
      </c>
      <c r="G51" s="87">
        <v>20.451541850220266</v>
      </c>
      <c r="H51" s="87">
        <v>20.75</v>
      </c>
      <c r="I51" s="359">
        <v>19.941046425939575</v>
      </c>
      <c r="J51" s="87">
        <v>5</v>
      </c>
      <c r="K51" s="87">
        <v>19.833333333333332</v>
      </c>
      <c r="L51" s="87">
        <v>16.333333333333332</v>
      </c>
      <c r="M51" s="361">
        <v>17.3</v>
      </c>
      <c r="N51" s="363">
        <v>19.944444444444443</v>
      </c>
    </row>
    <row r="52" spans="1:14">
      <c r="A52" s="379" t="s">
        <v>45</v>
      </c>
      <c r="B52" s="87">
        <v>17.718406818554335</v>
      </c>
      <c r="C52" s="87">
        <v>21.324786324786324</v>
      </c>
      <c r="D52" s="88">
        <v>14.85</v>
      </c>
      <c r="E52" s="357">
        <v>19.127562955827717</v>
      </c>
      <c r="F52" s="87">
        <v>13.517241379310345</v>
      </c>
      <c r="G52" s="87">
        <v>22.176470588235293</v>
      </c>
      <c r="H52" s="87">
        <v>14.6</v>
      </c>
      <c r="I52" s="359">
        <v>18.544444444444444</v>
      </c>
      <c r="J52" s="87">
        <v>17.5</v>
      </c>
      <c r="K52" s="87">
        <v>16.790697674418606</v>
      </c>
      <c r="L52" s="87">
        <v>20.142857142857142</v>
      </c>
      <c r="M52" s="361">
        <v>17.285714285714285</v>
      </c>
      <c r="N52" s="363">
        <v>19.58659217877095</v>
      </c>
    </row>
    <row r="53" spans="1:14">
      <c r="A53" s="379" t="s">
        <v>46</v>
      </c>
      <c r="B53" s="87"/>
      <c r="C53" s="87">
        <v>22.384615384615383</v>
      </c>
      <c r="D53" s="88"/>
      <c r="E53" s="357">
        <v>22.384615384615383</v>
      </c>
      <c r="F53" s="87"/>
      <c r="G53" s="87">
        <v>15.96774193548387</v>
      </c>
      <c r="H53" s="87"/>
      <c r="I53" s="359">
        <v>15.96774193548387</v>
      </c>
      <c r="J53" s="87"/>
      <c r="K53" s="87">
        <v>17.353846153846153</v>
      </c>
      <c r="L53" s="87"/>
      <c r="M53" s="361">
        <v>17.353846153846153</v>
      </c>
      <c r="N53" s="363"/>
    </row>
    <row r="54" spans="1:14">
      <c r="A54" s="379" t="s">
        <v>47</v>
      </c>
      <c r="B54" s="87"/>
      <c r="C54" s="87"/>
      <c r="D54" s="88"/>
      <c r="E54" s="357">
        <v>3</v>
      </c>
      <c r="F54" s="87"/>
      <c r="G54" s="87">
        <v>15.6</v>
      </c>
      <c r="H54" s="87"/>
      <c r="I54" s="359">
        <v>15.6</v>
      </c>
      <c r="J54" s="87">
        <v>12</v>
      </c>
      <c r="K54" s="87"/>
      <c r="L54" s="87">
        <v>8.3333333333333339</v>
      </c>
      <c r="M54" s="361">
        <v>10.625</v>
      </c>
      <c r="N54" s="363"/>
    </row>
    <row r="55" spans="1:14">
      <c r="A55" s="379" t="s">
        <v>48</v>
      </c>
      <c r="B55" s="87"/>
      <c r="C55" s="87"/>
      <c r="D55" s="88">
        <v>6</v>
      </c>
      <c r="E55" s="357">
        <v>6</v>
      </c>
      <c r="F55" s="87"/>
      <c r="G55" s="87"/>
      <c r="H55" s="87"/>
      <c r="I55" s="359"/>
      <c r="J55" s="87"/>
      <c r="K55" s="87"/>
      <c r="L55" s="87"/>
      <c r="M55" s="361"/>
      <c r="N55" s="363"/>
    </row>
    <row r="56" spans="1:14">
      <c r="A56" s="379" t="s">
        <v>49</v>
      </c>
      <c r="B56" s="87"/>
      <c r="C56" s="87">
        <v>9.0181818181818176</v>
      </c>
      <c r="D56" s="88"/>
      <c r="E56" s="357">
        <v>9.0181818181818176</v>
      </c>
      <c r="F56" s="87"/>
      <c r="G56" s="87">
        <v>10.543840177580467</v>
      </c>
      <c r="H56" s="87"/>
      <c r="I56" s="359">
        <v>10.543840177580467</v>
      </c>
      <c r="J56" s="87"/>
      <c r="K56" s="87">
        <v>11.018181818181818</v>
      </c>
      <c r="L56" s="87"/>
      <c r="M56" s="361">
        <v>11.018181818181818</v>
      </c>
      <c r="N56" s="363"/>
    </row>
    <row r="57" spans="1:14">
      <c r="A57" s="379" t="s">
        <v>50</v>
      </c>
      <c r="B57" s="87">
        <v>18.59375</v>
      </c>
      <c r="C57" s="87">
        <v>20.644444444444446</v>
      </c>
      <c r="D57" s="88">
        <v>18.619718309859156</v>
      </c>
      <c r="E57" s="357">
        <v>19.422222222222221</v>
      </c>
      <c r="F57" s="87"/>
      <c r="G57" s="87">
        <v>19.96153846153846</v>
      </c>
      <c r="H57" s="87">
        <v>19.243243243243242</v>
      </c>
      <c r="I57" s="359">
        <v>19.539682539682541</v>
      </c>
      <c r="J57" s="87">
        <v>14</v>
      </c>
      <c r="K57" s="87">
        <v>19</v>
      </c>
      <c r="L57" s="87">
        <v>17.5</v>
      </c>
      <c r="M57" s="361">
        <v>17.432432432432432</v>
      </c>
      <c r="N57" s="363"/>
    </row>
    <row r="58" spans="1:14">
      <c r="A58" s="379" t="s">
        <v>51</v>
      </c>
      <c r="B58" s="87">
        <v>17</v>
      </c>
      <c r="C58" s="87"/>
      <c r="D58" s="88"/>
      <c r="E58" s="357">
        <v>17</v>
      </c>
      <c r="F58" s="87">
        <v>23.25</v>
      </c>
      <c r="G58" s="87">
        <v>20.666666666666668</v>
      </c>
      <c r="H58" s="87">
        <v>19.5</v>
      </c>
      <c r="I58" s="359">
        <v>21.555555555555557</v>
      </c>
      <c r="J58" s="87"/>
      <c r="K58" s="87">
        <v>24.5</v>
      </c>
      <c r="L58" s="87"/>
      <c r="M58" s="361">
        <v>24.5</v>
      </c>
      <c r="N58" s="363"/>
    </row>
    <row r="59" spans="1:14">
      <c r="A59" s="379" t="s">
        <v>52</v>
      </c>
      <c r="B59" s="87"/>
      <c r="C59" s="87">
        <v>16.666666666666668</v>
      </c>
      <c r="D59" s="88"/>
      <c r="E59" s="357">
        <v>16.666666666666668</v>
      </c>
      <c r="F59" s="87"/>
      <c r="G59" s="87">
        <v>17</v>
      </c>
      <c r="H59" s="87"/>
      <c r="I59" s="359">
        <v>17</v>
      </c>
      <c r="J59" s="87"/>
      <c r="K59" s="87">
        <v>18</v>
      </c>
      <c r="L59" s="87"/>
      <c r="M59" s="361">
        <v>18</v>
      </c>
      <c r="N59" s="363"/>
    </row>
    <row r="60" spans="1:14">
      <c r="A60" s="379" t="s">
        <v>53</v>
      </c>
      <c r="B60" s="87"/>
      <c r="C60" s="87"/>
      <c r="D60" s="88"/>
      <c r="E60" s="357"/>
      <c r="F60" s="87"/>
      <c r="G60" s="87">
        <v>19.5</v>
      </c>
      <c r="H60" s="87"/>
      <c r="I60" s="359">
        <v>19.5</v>
      </c>
      <c r="J60" s="87"/>
      <c r="K60" s="87">
        <v>11</v>
      </c>
      <c r="L60" s="87"/>
      <c r="M60" s="361">
        <v>11</v>
      </c>
      <c r="N60" s="363"/>
    </row>
    <row r="61" spans="1:14">
      <c r="A61" s="379" t="s">
        <v>54</v>
      </c>
      <c r="B61" s="87"/>
      <c r="C61" s="87">
        <v>20</v>
      </c>
      <c r="D61" s="88"/>
      <c r="E61" s="357">
        <v>20</v>
      </c>
      <c r="F61" s="87"/>
      <c r="G61" s="87">
        <v>19</v>
      </c>
      <c r="H61" s="87"/>
      <c r="I61" s="359">
        <v>19</v>
      </c>
      <c r="J61" s="87"/>
      <c r="K61" s="87">
        <v>21</v>
      </c>
      <c r="L61" s="87"/>
      <c r="M61" s="361">
        <v>21</v>
      </c>
      <c r="N61" s="363"/>
    </row>
    <row r="62" spans="1:14">
      <c r="A62" s="379" t="s">
        <v>55</v>
      </c>
      <c r="B62" s="87"/>
      <c r="C62" s="87"/>
      <c r="D62" s="88"/>
      <c r="E62" s="357"/>
      <c r="F62" s="87"/>
      <c r="G62" s="87">
        <v>13.5</v>
      </c>
      <c r="H62" s="87"/>
      <c r="I62" s="359">
        <v>13.5</v>
      </c>
      <c r="J62" s="87"/>
      <c r="K62" s="87"/>
      <c r="L62" s="87"/>
      <c r="M62" s="361"/>
      <c r="N62" s="363"/>
    </row>
    <row r="63" spans="1:14">
      <c r="A63" s="379" t="s">
        <v>56</v>
      </c>
      <c r="B63" s="87"/>
      <c r="C63" s="87"/>
      <c r="D63" s="88"/>
      <c r="E63" s="357"/>
      <c r="F63" s="87"/>
      <c r="G63" s="87">
        <v>18</v>
      </c>
      <c r="H63" s="87"/>
      <c r="I63" s="359">
        <v>18</v>
      </c>
      <c r="J63" s="87">
        <v>14.5</v>
      </c>
      <c r="K63" s="87">
        <v>9</v>
      </c>
      <c r="L63" s="87">
        <v>16.375</v>
      </c>
      <c r="M63" s="361">
        <v>15.418604651162791</v>
      </c>
      <c r="N63" s="363">
        <v>18.75</v>
      </c>
    </row>
    <row r="64" spans="1:14">
      <c r="A64" s="379" t="s">
        <v>57</v>
      </c>
      <c r="B64" s="87"/>
      <c r="C64" s="87"/>
      <c r="D64" s="88"/>
      <c r="E64" s="357"/>
      <c r="F64" s="87"/>
      <c r="G64" s="87"/>
      <c r="H64" s="87"/>
      <c r="I64" s="359"/>
      <c r="J64" s="87"/>
      <c r="K64" s="87"/>
      <c r="L64" s="87"/>
      <c r="M64" s="361"/>
      <c r="N64" s="363">
        <v>13.5</v>
      </c>
    </row>
    <row r="65" spans="1:14">
      <c r="A65" s="379" t="s">
        <v>58</v>
      </c>
      <c r="B65" s="87">
        <v>17.5</v>
      </c>
      <c r="C65" s="87">
        <v>23</v>
      </c>
      <c r="D65" s="88"/>
      <c r="E65" s="357">
        <v>20.25</v>
      </c>
      <c r="F65" s="87"/>
      <c r="G65" s="87">
        <v>20.666666666666668</v>
      </c>
      <c r="H65" s="87"/>
      <c r="I65" s="359">
        <v>20.666666666666668</v>
      </c>
      <c r="J65" s="87"/>
      <c r="K65" s="87">
        <v>15</v>
      </c>
      <c r="L65" s="87">
        <v>13</v>
      </c>
      <c r="M65" s="361">
        <v>14</v>
      </c>
      <c r="N65" s="363"/>
    </row>
    <row r="66" spans="1:14">
      <c r="A66" s="379" t="s">
        <v>59</v>
      </c>
      <c r="B66" s="87">
        <v>13.698630136986301</v>
      </c>
      <c r="C66" s="87">
        <v>12</v>
      </c>
      <c r="D66" s="88">
        <v>17.454545454545453</v>
      </c>
      <c r="E66" s="357">
        <v>13.877551020408163</v>
      </c>
      <c r="F66" s="87">
        <v>13</v>
      </c>
      <c r="G66" s="87"/>
      <c r="H66" s="87">
        <v>0</v>
      </c>
      <c r="I66" s="359">
        <v>11.555555555555555</v>
      </c>
      <c r="J66" s="87">
        <v>14.333333333333334</v>
      </c>
      <c r="K66" s="87"/>
      <c r="L66" s="87"/>
      <c r="M66" s="361">
        <v>14.333333333333334</v>
      </c>
      <c r="N66" s="363"/>
    </row>
    <row r="67" spans="1:14">
      <c r="A67" s="379" t="s">
        <v>60</v>
      </c>
      <c r="B67" s="87">
        <v>21.845248845429449</v>
      </c>
      <c r="C67" s="87">
        <v>24.551564565888057</v>
      </c>
      <c r="D67" s="88">
        <v>22.180665610142629</v>
      </c>
      <c r="E67" s="357">
        <v>23.435918767733082</v>
      </c>
      <c r="F67" s="87">
        <v>20.353053435114504</v>
      </c>
      <c r="G67" s="87">
        <v>25.254087494476359</v>
      </c>
      <c r="H67" s="87">
        <v>23.008902077151337</v>
      </c>
      <c r="I67" s="359">
        <v>23.562056097267362</v>
      </c>
      <c r="J67" s="87">
        <v>18.090163934426229</v>
      </c>
      <c r="K67" s="87">
        <v>22.463736166835677</v>
      </c>
      <c r="L67" s="87">
        <v>21.4247311827957</v>
      </c>
      <c r="M67" s="361">
        <v>21.104691385725776</v>
      </c>
      <c r="N67" s="363">
        <v>21.155367231638419</v>
      </c>
    </row>
    <row r="68" spans="1:14">
      <c r="A68" s="379" t="s">
        <v>61</v>
      </c>
      <c r="B68" s="87">
        <v>21</v>
      </c>
      <c r="C68" s="87">
        <v>26.25</v>
      </c>
      <c r="D68" s="88">
        <v>13.5</v>
      </c>
      <c r="E68" s="357">
        <v>21.666666666666668</v>
      </c>
      <c r="F68" s="87"/>
      <c r="G68" s="87">
        <v>26.25</v>
      </c>
      <c r="H68" s="87">
        <v>21</v>
      </c>
      <c r="I68" s="359">
        <v>24.5</v>
      </c>
      <c r="J68" s="87">
        <v>20</v>
      </c>
      <c r="K68" s="87">
        <v>20</v>
      </c>
      <c r="L68" s="87">
        <v>16</v>
      </c>
      <c r="M68" s="361">
        <v>19.2</v>
      </c>
      <c r="N68" s="363">
        <v>22.466666666666665</v>
      </c>
    </row>
    <row r="69" spans="1:14">
      <c r="A69" s="379" t="s">
        <v>62</v>
      </c>
      <c r="B69" s="87"/>
      <c r="C69" s="87"/>
      <c r="D69" s="88">
        <v>12.75</v>
      </c>
      <c r="E69" s="357">
        <v>12.75</v>
      </c>
      <c r="F69" s="87"/>
      <c r="G69" s="87"/>
      <c r="H69" s="87">
        <v>11.84</v>
      </c>
      <c r="I69" s="359">
        <v>11.84</v>
      </c>
      <c r="J69" s="87"/>
      <c r="K69" s="87"/>
      <c r="L69" s="87"/>
      <c r="M69" s="361"/>
      <c r="N69" s="363"/>
    </row>
    <row r="70" spans="1:14">
      <c r="A70" s="379" t="s">
        <v>63</v>
      </c>
      <c r="B70" s="87">
        <v>19.166666666666668</v>
      </c>
      <c r="C70" s="87">
        <v>13.798701298701298</v>
      </c>
      <c r="D70" s="88">
        <v>16</v>
      </c>
      <c r="E70" s="357">
        <v>14.748831775700936</v>
      </c>
      <c r="F70" s="87">
        <v>15.25</v>
      </c>
      <c r="G70" s="87">
        <v>13.934876422126324</v>
      </c>
      <c r="H70" s="87">
        <v>11.722222222222221</v>
      </c>
      <c r="I70" s="359">
        <v>13.782153064464911</v>
      </c>
      <c r="J70" s="87">
        <v>17.333333333333332</v>
      </c>
      <c r="K70" s="87">
        <v>12.751173708920188</v>
      </c>
      <c r="L70" s="87">
        <v>19</v>
      </c>
      <c r="M70" s="361">
        <v>13.670498084291188</v>
      </c>
      <c r="N70" s="363">
        <v>22</v>
      </c>
    </row>
    <row r="71" spans="1:14">
      <c r="A71" s="379" t="s">
        <v>64</v>
      </c>
      <c r="B71" s="87"/>
      <c r="C71" s="87"/>
      <c r="D71" s="88">
        <v>135.0933813025766</v>
      </c>
      <c r="E71" s="357">
        <v>135.0933813025766</v>
      </c>
      <c r="F71" s="87"/>
      <c r="G71" s="87"/>
      <c r="H71" s="87">
        <v>142.89888953828171</v>
      </c>
      <c r="I71" s="359">
        <v>142.89888953828171</v>
      </c>
      <c r="J71" s="87"/>
      <c r="K71" s="87"/>
      <c r="L71" s="87">
        <v>8.5106382978723403</v>
      </c>
      <c r="M71" s="361">
        <v>8.5106382978723403</v>
      </c>
      <c r="N71" s="363">
        <v>42</v>
      </c>
    </row>
    <row r="72" spans="1:14">
      <c r="A72" s="379" t="s">
        <v>65</v>
      </c>
      <c r="B72" s="87"/>
      <c r="C72" s="87">
        <v>27.266666666666666</v>
      </c>
      <c r="D72" s="88"/>
      <c r="E72" s="357">
        <v>27.266666666666666</v>
      </c>
      <c r="F72" s="87">
        <v>27.166666666666668</v>
      </c>
      <c r="G72" s="87">
        <v>26.2</v>
      </c>
      <c r="H72" s="87"/>
      <c r="I72" s="359">
        <v>26.5625</v>
      </c>
      <c r="J72" s="87"/>
      <c r="K72" s="87">
        <v>24.714285714285715</v>
      </c>
      <c r="L72" s="87"/>
      <c r="M72" s="361">
        <v>24.714285714285715</v>
      </c>
      <c r="N72" s="363">
        <v>23</v>
      </c>
    </row>
    <row r="73" spans="1:14">
      <c r="A73" s="379" t="s">
        <v>66</v>
      </c>
      <c r="B73" s="87">
        <v>20</v>
      </c>
      <c r="C73" s="87"/>
      <c r="D73" s="88"/>
      <c r="E73" s="357">
        <v>20</v>
      </c>
      <c r="F73" s="87">
        <v>18.375</v>
      </c>
      <c r="G73" s="87">
        <v>13.75</v>
      </c>
      <c r="H73" s="87">
        <v>14</v>
      </c>
      <c r="I73" s="359">
        <v>17.136363636363637</v>
      </c>
      <c r="J73" s="87">
        <v>21.369539551357732</v>
      </c>
      <c r="K73" s="87"/>
      <c r="L73" s="87">
        <v>22</v>
      </c>
      <c r="M73" s="361">
        <v>21.436114044350582</v>
      </c>
      <c r="N73" s="363">
        <v>21.333333333333332</v>
      </c>
    </row>
    <row r="74" spans="1:14">
      <c r="A74" s="379" t="s">
        <v>67</v>
      </c>
      <c r="B74" s="87">
        <v>9.787234042553191</v>
      </c>
      <c r="C74" s="87">
        <v>10.506172839506172</v>
      </c>
      <c r="D74" s="88">
        <v>10</v>
      </c>
      <c r="E74" s="357">
        <v>10.362352941176471</v>
      </c>
      <c r="F74" s="87">
        <v>7.7777777777777777</v>
      </c>
      <c r="G74" s="87">
        <v>11.258426966292134</v>
      </c>
      <c r="H74" s="87">
        <v>7.4666666666666668</v>
      </c>
      <c r="I74" s="359">
        <v>10.477876106194691</v>
      </c>
      <c r="J74" s="87">
        <v>8.5555555555555554</v>
      </c>
      <c r="K74" s="87">
        <v>12.242424242424242</v>
      </c>
      <c r="L74" s="87">
        <v>6.2</v>
      </c>
      <c r="M74" s="361">
        <v>10.163934426229508</v>
      </c>
      <c r="N74" s="363"/>
    </row>
    <row r="75" spans="1:14">
      <c r="A75" s="379" t="s">
        <v>68</v>
      </c>
      <c r="B75" s="87">
        <v>24.75</v>
      </c>
      <c r="C75" s="87">
        <v>19.040816326530614</v>
      </c>
      <c r="D75" s="88">
        <v>22</v>
      </c>
      <c r="E75" s="357">
        <v>20.399999999999999</v>
      </c>
      <c r="F75" s="87">
        <v>22</v>
      </c>
      <c r="G75" s="87">
        <v>25.747126436781606</v>
      </c>
      <c r="H75" s="87">
        <v>24</v>
      </c>
      <c r="I75" s="359">
        <v>25.128205128205128</v>
      </c>
      <c r="J75" s="87">
        <v>19</v>
      </c>
      <c r="K75" s="87">
        <v>22.5</v>
      </c>
      <c r="L75" s="87"/>
      <c r="M75" s="361">
        <v>20.75</v>
      </c>
      <c r="N75" s="363">
        <v>20.100000000000001</v>
      </c>
    </row>
    <row r="76" spans="1:14">
      <c r="A76" s="379" t="s">
        <v>69</v>
      </c>
      <c r="B76" s="87"/>
      <c r="C76" s="87">
        <v>12.585987261146498</v>
      </c>
      <c r="D76" s="88"/>
      <c r="E76" s="357">
        <v>12.585987261146498</v>
      </c>
      <c r="F76" s="87"/>
      <c r="G76" s="87">
        <v>14.65798045602606</v>
      </c>
      <c r="H76" s="87"/>
      <c r="I76" s="359">
        <v>14.65798045602606</v>
      </c>
      <c r="J76" s="87"/>
      <c r="K76" s="87">
        <v>12.67065868263473</v>
      </c>
      <c r="L76" s="87"/>
      <c r="M76" s="361">
        <v>12.67065868263473</v>
      </c>
      <c r="N76" s="363">
        <v>10.96</v>
      </c>
    </row>
    <row r="77" spans="1:14">
      <c r="A77" s="379" t="s">
        <v>70</v>
      </c>
      <c r="B77" s="87"/>
      <c r="C77" s="87"/>
      <c r="D77" s="88">
        <v>12.069590431315694</v>
      </c>
      <c r="E77" s="357">
        <v>12.069590431315694</v>
      </c>
      <c r="F77" s="87"/>
      <c r="G77" s="87"/>
      <c r="H77" s="87">
        <v>4.5366169799092679</v>
      </c>
      <c r="I77" s="359">
        <v>4.5366169799092679</v>
      </c>
      <c r="J77" s="87"/>
      <c r="K77" s="87"/>
      <c r="L77" s="87">
        <v>9</v>
      </c>
      <c r="M77" s="361">
        <v>9</v>
      </c>
      <c r="N77" s="363"/>
    </row>
    <row r="78" spans="1:14">
      <c r="A78" s="379" t="s">
        <v>71</v>
      </c>
      <c r="B78" s="87">
        <v>12.542372881355933</v>
      </c>
      <c r="C78" s="87">
        <v>14.326409495548962</v>
      </c>
      <c r="D78" s="88">
        <v>12.627737226277372</v>
      </c>
      <c r="E78" s="357">
        <v>13.335025380710659</v>
      </c>
      <c r="F78" s="87">
        <v>13.333333333333334</v>
      </c>
      <c r="G78" s="87">
        <v>11.19047619047619</v>
      </c>
      <c r="H78" s="87">
        <v>14.019047619047619</v>
      </c>
      <c r="I78" s="359">
        <v>12.328178694158074</v>
      </c>
      <c r="J78" s="87"/>
      <c r="K78" s="87">
        <v>11.815384615384616</v>
      </c>
      <c r="L78" s="87">
        <v>12.620689655172415</v>
      </c>
      <c r="M78" s="361">
        <v>12.115755627009646</v>
      </c>
      <c r="N78" s="363"/>
    </row>
    <row r="79" spans="1:14">
      <c r="A79" s="379" t="s">
        <v>72</v>
      </c>
      <c r="B79" s="87">
        <v>19.222222222222221</v>
      </c>
      <c r="C79" s="87">
        <v>23.294117647058822</v>
      </c>
      <c r="D79" s="88">
        <v>25</v>
      </c>
      <c r="E79" s="357">
        <v>22.107142857142858</v>
      </c>
      <c r="F79" s="87">
        <v>23.5</v>
      </c>
      <c r="G79" s="87">
        <v>23.705882352941178</v>
      </c>
      <c r="H79" s="87">
        <v>21.4</v>
      </c>
      <c r="I79" s="359">
        <v>23.208333333333332</v>
      </c>
      <c r="J79" s="87">
        <v>18</v>
      </c>
      <c r="K79" s="87">
        <v>20.6</v>
      </c>
      <c r="L79" s="87">
        <v>17</v>
      </c>
      <c r="M79" s="361">
        <v>18.899999999999999</v>
      </c>
      <c r="N79" s="363">
        <v>20.681818181818183</v>
      </c>
    </row>
    <row r="80" spans="1:14">
      <c r="A80" s="379" t="s">
        <v>73</v>
      </c>
      <c r="B80" s="87"/>
      <c r="C80" s="87">
        <v>24</v>
      </c>
      <c r="D80" s="88"/>
      <c r="E80" s="357">
        <v>24</v>
      </c>
      <c r="F80" s="87"/>
      <c r="G80" s="87">
        <v>8</v>
      </c>
      <c r="H80" s="87"/>
      <c r="I80" s="359">
        <v>8</v>
      </c>
      <c r="J80" s="87"/>
      <c r="K80" s="87">
        <v>16</v>
      </c>
      <c r="L80" s="87"/>
      <c r="M80" s="361">
        <v>16</v>
      </c>
      <c r="N80" s="363"/>
    </row>
    <row r="81" spans="1:14">
      <c r="A81" s="379" t="s">
        <v>74</v>
      </c>
      <c r="B81" s="87"/>
      <c r="C81" s="87"/>
      <c r="D81" s="88">
        <v>7.04</v>
      </c>
      <c r="E81" s="357">
        <v>7.04</v>
      </c>
      <c r="F81" s="87"/>
      <c r="G81" s="87"/>
      <c r="H81" s="87">
        <v>14.785714285714286</v>
      </c>
      <c r="I81" s="359">
        <v>14.785714285714286</v>
      </c>
      <c r="J81" s="87"/>
      <c r="K81" s="87"/>
      <c r="L81" s="87">
        <v>0</v>
      </c>
      <c r="M81" s="361">
        <v>0</v>
      </c>
      <c r="N81" s="363"/>
    </row>
    <row r="82" spans="1:14">
      <c r="A82" s="379" t="s">
        <v>75</v>
      </c>
      <c r="B82" s="87">
        <v>16.727272727272727</v>
      </c>
      <c r="C82" s="87">
        <v>17.600000000000001</v>
      </c>
      <c r="D82" s="88"/>
      <c r="E82" s="357">
        <v>17.29032258064516</v>
      </c>
      <c r="F82" s="87">
        <v>8.2051282051282044</v>
      </c>
      <c r="G82" s="87">
        <v>12</v>
      </c>
      <c r="H82" s="87"/>
      <c r="I82" s="359">
        <v>9.4915254237288131</v>
      </c>
      <c r="J82" s="87">
        <v>4</v>
      </c>
      <c r="K82" s="87">
        <v>18.399999999999999</v>
      </c>
      <c r="L82" s="87">
        <v>9.6</v>
      </c>
      <c r="M82" s="361">
        <v>12</v>
      </c>
      <c r="N82" s="363"/>
    </row>
    <row r="83" spans="1:14">
      <c r="A83" s="379" t="s">
        <v>76</v>
      </c>
      <c r="B83" s="87">
        <v>23.451612903225808</v>
      </c>
      <c r="C83" s="87">
        <v>25.462962962962962</v>
      </c>
      <c r="D83" s="88">
        <v>22.655172413793103</v>
      </c>
      <c r="E83" s="357">
        <v>24.201754385964911</v>
      </c>
      <c r="F83" s="87">
        <v>20.294117647058822</v>
      </c>
      <c r="G83" s="87">
        <v>24.574712643678161</v>
      </c>
      <c r="H83" s="87">
        <v>21.466666666666665</v>
      </c>
      <c r="I83" s="359">
        <v>22.993377483443709</v>
      </c>
      <c r="J83" s="87">
        <v>24.333333333333332</v>
      </c>
      <c r="K83" s="87">
        <v>21.375</v>
      </c>
      <c r="L83" s="87">
        <v>22.375</v>
      </c>
      <c r="M83" s="361">
        <v>22</v>
      </c>
      <c r="N83" s="363">
        <v>20.063829787234042</v>
      </c>
    </row>
    <row r="84" spans="1:14">
      <c r="A84" s="379" t="s">
        <v>77</v>
      </c>
      <c r="B84" s="87"/>
      <c r="C84" s="87"/>
      <c r="D84" s="88">
        <v>14</v>
      </c>
      <c r="E84" s="357">
        <v>14</v>
      </c>
      <c r="F84" s="87"/>
      <c r="G84" s="87"/>
      <c r="H84" s="87">
        <v>7.6190476190476186</v>
      </c>
      <c r="I84" s="359">
        <v>7.6190476190476186</v>
      </c>
      <c r="J84" s="87"/>
      <c r="K84" s="87"/>
      <c r="L84" s="87"/>
      <c r="M84" s="361"/>
      <c r="N84" s="363"/>
    </row>
    <row r="85" spans="1:14">
      <c r="A85" s="379" t="s">
        <v>78</v>
      </c>
      <c r="B85" s="87">
        <v>13</v>
      </c>
      <c r="C85" s="87">
        <v>16</v>
      </c>
      <c r="D85" s="88">
        <v>13.384615384615385</v>
      </c>
      <c r="E85" s="357">
        <v>14.266666666666667</v>
      </c>
      <c r="F85" s="87">
        <v>10</v>
      </c>
      <c r="G85" s="87">
        <v>13.25</v>
      </c>
      <c r="H85" s="87">
        <v>21</v>
      </c>
      <c r="I85" s="359">
        <v>14</v>
      </c>
      <c r="J85" s="87">
        <v>45</v>
      </c>
      <c r="K85" s="87">
        <v>17</v>
      </c>
      <c r="L85" s="87"/>
      <c r="M85" s="361">
        <v>18.75</v>
      </c>
      <c r="N85" s="363">
        <v>15</v>
      </c>
    </row>
    <row r="86" spans="1:14">
      <c r="A86" s="379" t="s">
        <v>79</v>
      </c>
      <c r="B86" s="87"/>
      <c r="C86" s="87">
        <v>15</v>
      </c>
      <c r="D86" s="88"/>
      <c r="E86" s="357">
        <v>15</v>
      </c>
      <c r="F86" s="87"/>
      <c r="G86" s="87">
        <v>13</v>
      </c>
      <c r="H86" s="87"/>
      <c r="I86" s="359">
        <v>13</v>
      </c>
      <c r="J86" s="87"/>
      <c r="K86" s="87"/>
      <c r="L86" s="87"/>
      <c r="M86" s="361"/>
      <c r="N86" s="363"/>
    </row>
    <row r="87" spans="1:14">
      <c r="A87" s="379" t="s">
        <v>80</v>
      </c>
      <c r="B87" s="87">
        <v>4.2666666666666666</v>
      </c>
      <c r="C87" s="87">
        <v>5.7777777777777777</v>
      </c>
      <c r="D87" s="88"/>
      <c r="E87" s="357">
        <v>4.833333333333333</v>
      </c>
      <c r="F87" s="87">
        <v>4</v>
      </c>
      <c r="G87" s="87">
        <v>4.5714285714285712</v>
      </c>
      <c r="H87" s="87"/>
      <c r="I87" s="359">
        <v>4.3076923076923075</v>
      </c>
      <c r="J87" s="87"/>
      <c r="K87" s="87"/>
      <c r="L87" s="87"/>
      <c r="M87" s="361"/>
      <c r="N87" s="363"/>
    </row>
    <row r="88" spans="1:14">
      <c r="A88" s="379" t="s">
        <v>81</v>
      </c>
      <c r="B88" s="87">
        <v>21.65</v>
      </c>
      <c r="C88" s="87">
        <v>27.203389830508474</v>
      </c>
      <c r="D88" s="88">
        <v>24.418604651162791</v>
      </c>
      <c r="E88" s="357">
        <v>25.013774104683197</v>
      </c>
      <c r="F88" s="87">
        <v>23.8</v>
      </c>
      <c r="G88" s="87">
        <v>27.8</v>
      </c>
      <c r="H88" s="87">
        <v>23.857142857142858</v>
      </c>
      <c r="I88" s="359">
        <v>25.636363636363637</v>
      </c>
      <c r="J88" s="87">
        <v>21.666666666666668</v>
      </c>
      <c r="K88" s="87">
        <v>22.857142857142858</v>
      </c>
      <c r="L88" s="87">
        <v>25.5</v>
      </c>
      <c r="M88" s="361">
        <v>23.357142857142858</v>
      </c>
      <c r="N88" s="363">
        <v>21.212765957446809</v>
      </c>
    </row>
    <row r="89" spans="1:14">
      <c r="A89" s="379" t="s">
        <v>82</v>
      </c>
      <c r="B89" s="87"/>
      <c r="C89" s="87"/>
      <c r="D89" s="88"/>
      <c r="E89" s="357"/>
      <c r="F89" s="87"/>
      <c r="G89" s="87"/>
      <c r="H89" s="87">
        <v>0</v>
      </c>
      <c r="I89" s="359">
        <v>0</v>
      </c>
      <c r="J89" s="87"/>
      <c r="K89" s="87"/>
      <c r="L89" s="87">
        <v>0</v>
      </c>
      <c r="M89" s="361">
        <v>0</v>
      </c>
      <c r="N89" s="363">
        <v>19.882352941176471</v>
      </c>
    </row>
    <row r="90" spans="1:14">
      <c r="A90" s="379" t="s">
        <v>83</v>
      </c>
      <c r="B90" s="87">
        <v>17.777777777777779</v>
      </c>
      <c r="C90" s="87">
        <v>18.36046511627907</v>
      </c>
      <c r="D90" s="88">
        <v>16.649999999999999</v>
      </c>
      <c r="E90" s="357">
        <v>17.81045751633987</v>
      </c>
      <c r="F90" s="87">
        <v>17.333333333333332</v>
      </c>
      <c r="G90" s="87">
        <v>16.973684210526315</v>
      </c>
      <c r="H90" s="87">
        <v>18.377483443708609</v>
      </c>
      <c r="I90" s="359">
        <v>17.54060324825986</v>
      </c>
      <c r="J90" s="87">
        <v>16</v>
      </c>
      <c r="K90" s="87">
        <v>18.23076923076923</v>
      </c>
      <c r="L90" s="87">
        <v>18.5</v>
      </c>
      <c r="M90" s="361">
        <v>18.125</v>
      </c>
      <c r="N90" s="363">
        <v>17</v>
      </c>
    </row>
    <row r="91" spans="1:14">
      <c r="A91" s="379" t="s">
        <v>84</v>
      </c>
      <c r="B91" s="87">
        <v>17.600000000000001</v>
      </c>
      <c r="C91" s="87">
        <v>18.764705882352942</v>
      </c>
      <c r="D91" s="88">
        <v>13.3</v>
      </c>
      <c r="E91" s="357">
        <v>16.875</v>
      </c>
      <c r="F91" s="87">
        <v>14.64</v>
      </c>
      <c r="G91" s="87">
        <v>17.421052631578949</v>
      </c>
      <c r="H91" s="87">
        <v>10.875</v>
      </c>
      <c r="I91" s="359">
        <v>15.076923076923077</v>
      </c>
      <c r="J91" s="87"/>
      <c r="K91" s="87"/>
      <c r="L91" s="87">
        <v>12</v>
      </c>
      <c r="M91" s="361">
        <v>12</v>
      </c>
      <c r="N91" s="363">
        <v>12.2</v>
      </c>
    </row>
    <row r="92" spans="1:14">
      <c r="A92" s="379" t="s">
        <v>85</v>
      </c>
      <c r="B92" s="87"/>
      <c r="C92" s="87"/>
      <c r="D92" s="88">
        <v>20.210526315789473</v>
      </c>
      <c r="E92" s="357">
        <v>20.210526315789473</v>
      </c>
      <c r="F92" s="87"/>
      <c r="G92" s="87"/>
      <c r="H92" s="87">
        <v>0</v>
      </c>
      <c r="I92" s="359">
        <v>0</v>
      </c>
      <c r="J92" s="87"/>
      <c r="K92" s="87"/>
      <c r="L92" s="87"/>
      <c r="M92" s="361"/>
      <c r="N92" s="363"/>
    </row>
    <row r="93" spans="1:14">
      <c r="A93" s="379" t="s">
        <v>86</v>
      </c>
      <c r="B93" s="87"/>
      <c r="C93" s="87">
        <v>19.666666666666668</v>
      </c>
      <c r="D93" s="88"/>
      <c r="E93" s="357">
        <v>19.666666666666668</v>
      </c>
      <c r="F93" s="87"/>
      <c r="G93" s="87">
        <v>14</v>
      </c>
      <c r="H93" s="87"/>
      <c r="I93" s="359">
        <v>14</v>
      </c>
      <c r="J93" s="87"/>
      <c r="K93" s="87">
        <v>15.869565217391305</v>
      </c>
      <c r="L93" s="87"/>
      <c r="M93" s="361">
        <v>15.869565217391305</v>
      </c>
      <c r="N93" s="363">
        <v>15.4</v>
      </c>
    </row>
    <row r="94" spans="1:14">
      <c r="A94" s="379" t="s">
        <v>87</v>
      </c>
      <c r="B94" s="87"/>
      <c r="C94" s="87">
        <v>14</v>
      </c>
      <c r="D94" s="88">
        <v>13.2</v>
      </c>
      <c r="E94" s="357">
        <v>13.81651376146789</v>
      </c>
      <c r="F94" s="87">
        <v>13</v>
      </c>
      <c r="G94" s="87">
        <v>10.675675675675675</v>
      </c>
      <c r="H94" s="87">
        <v>14</v>
      </c>
      <c r="I94" s="359">
        <v>11.069767441860465</v>
      </c>
      <c r="J94" s="87"/>
      <c r="K94" s="87">
        <v>15</v>
      </c>
      <c r="L94" s="87"/>
      <c r="M94" s="361">
        <v>15</v>
      </c>
      <c r="N94" s="363"/>
    </row>
    <row r="95" spans="1:14">
      <c r="A95" s="379" t="s">
        <v>88</v>
      </c>
      <c r="B95" s="87"/>
      <c r="C95" s="87">
        <v>13.638034554588899</v>
      </c>
      <c r="D95" s="88"/>
      <c r="E95" s="357">
        <v>13.638034554588899</v>
      </c>
      <c r="F95" s="87"/>
      <c r="G95" s="87">
        <v>13.175562269217858</v>
      </c>
      <c r="H95" s="87">
        <v>8.8235294117647065</v>
      </c>
      <c r="I95" s="359">
        <v>12.632197414806111</v>
      </c>
      <c r="J95" s="87"/>
      <c r="K95" s="87">
        <v>9.6283185840707972</v>
      </c>
      <c r="L95" s="87"/>
      <c r="M95" s="361">
        <v>9.6283185840707972</v>
      </c>
      <c r="N95" s="363">
        <v>13</v>
      </c>
    </row>
    <row r="96" spans="1:14">
      <c r="A96" s="379" t="s">
        <v>89</v>
      </c>
      <c r="B96" s="87">
        <v>20</v>
      </c>
      <c r="C96" s="87">
        <v>20.15625</v>
      </c>
      <c r="D96" s="88">
        <v>16.666666666666668</v>
      </c>
      <c r="E96" s="357">
        <v>19.421052631578949</v>
      </c>
      <c r="F96" s="87">
        <v>17</v>
      </c>
      <c r="G96" s="87">
        <v>21.086956521739129</v>
      </c>
      <c r="H96" s="87">
        <v>21.5</v>
      </c>
      <c r="I96" s="359">
        <v>20.657894736842106</v>
      </c>
      <c r="J96" s="87"/>
      <c r="K96" s="87"/>
      <c r="L96" s="87">
        <v>14</v>
      </c>
      <c r="M96" s="361">
        <v>14</v>
      </c>
      <c r="N96" s="363">
        <v>20.666666666666668</v>
      </c>
    </row>
  </sheetData>
  <sheetProtection password="FD2C" sheet="1" objects="1" scenarios="1" sort="0" autoFilter="0" pivotTables="0"/>
  <autoFilter ref="A3:N96"/>
  <mergeCells count="4">
    <mergeCell ref="A1:N1"/>
    <mergeCell ref="B2:E2"/>
    <mergeCell ref="F2:I2"/>
    <mergeCell ref="J2:M2"/>
  </mergeCells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</sheetPr>
  <dimension ref="A6:O22"/>
  <sheetViews>
    <sheetView topLeftCell="A7" workbookViewId="0">
      <selection activeCell="E19" sqref="E19"/>
    </sheetView>
  </sheetViews>
  <sheetFormatPr baseColWidth="10" defaultColWidth="9.1640625" defaultRowHeight="14" x14ac:dyDescent="0"/>
  <cols>
    <col min="1" max="1" width="9.1640625" style="5"/>
    <col min="2" max="2" width="10.5" style="114" customWidth="1"/>
    <col min="3" max="7" width="9.1640625" style="114"/>
    <col min="8" max="8" width="9.1640625" style="5"/>
    <col min="9" max="16384" width="9.1640625" style="7"/>
  </cols>
  <sheetData>
    <row r="6" spans="2:7" ht="15" thickBot="1"/>
    <row r="7" spans="2:7" ht="25.5" customHeight="1" thickBot="1">
      <c r="B7" s="901" t="s">
        <v>114</v>
      </c>
      <c r="C7" s="902"/>
      <c r="D7" s="902"/>
      <c r="E7" s="902"/>
      <c r="F7" s="902"/>
      <c r="G7" s="903"/>
    </row>
    <row r="10" spans="2:7" ht="49.5" customHeight="1">
      <c r="B10" s="904" t="s">
        <v>115</v>
      </c>
      <c r="C10" s="904"/>
      <c r="D10" s="904"/>
      <c r="E10" s="904"/>
      <c r="F10" s="904"/>
      <c r="G10" s="904"/>
    </row>
    <row r="11" spans="2:7">
      <c r="B11" s="139"/>
      <c r="C11" s="139"/>
      <c r="D11" s="139"/>
      <c r="E11" s="139"/>
      <c r="F11" s="139"/>
      <c r="G11" s="139"/>
    </row>
    <row r="12" spans="2:7" ht="20">
      <c r="B12" s="905"/>
      <c r="C12" s="905"/>
      <c r="D12" s="905"/>
      <c r="E12" s="905"/>
      <c r="F12" s="905"/>
      <c r="G12" s="905"/>
    </row>
    <row r="16" spans="2:7">
      <c r="B16" s="140" t="s">
        <v>129</v>
      </c>
    </row>
    <row r="17" spans="1:15" ht="90.75" customHeight="1">
      <c r="B17" s="141"/>
      <c r="C17" s="111"/>
      <c r="D17" s="111"/>
      <c r="E17" s="111"/>
      <c r="F17" s="111"/>
      <c r="G17" s="111"/>
      <c r="H17" s="14"/>
      <c r="I17" s="14"/>
      <c r="J17" s="906"/>
      <c r="K17" s="907"/>
      <c r="L17" s="907"/>
      <c r="M17" s="907"/>
      <c r="N17" s="907"/>
      <c r="O17" s="907"/>
    </row>
    <row r="18" spans="1:15" ht="15" customHeight="1">
      <c r="B18" s="140"/>
    </row>
    <row r="20" spans="1:15">
      <c r="A20" s="900"/>
      <c r="B20" s="900"/>
      <c r="C20" s="900"/>
      <c r="D20" s="900"/>
      <c r="E20" s="900"/>
      <c r="F20" s="900"/>
      <c r="G20" s="900"/>
      <c r="H20" s="900"/>
    </row>
    <row r="22" spans="1:15">
      <c r="A22" s="900"/>
      <c r="B22" s="900"/>
      <c r="C22" s="900"/>
      <c r="D22" s="900"/>
      <c r="E22" s="900"/>
      <c r="F22" s="900"/>
      <c r="G22" s="900"/>
      <c r="H22" s="900"/>
    </row>
  </sheetData>
  <mergeCells count="6">
    <mergeCell ref="A22:H22"/>
    <mergeCell ref="B7:G7"/>
    <mergeCell ref="B10:G10"/>
    <mergeCell ref="B12:G12"/>
    <mergeCell ref="J17:O17"/>
    <mergeCell ref="A20:H20"/>
  </mergeCells>
  <printOptions horizontalCentered="1"/>
  <pageMargins left="0.7" right="0.7" top="0.75" bottom="0.75" header="0.3" footer="0.3"/>
  <pageSetup orientation="portrait"/>
  <headerFooter>
    <oddFooter>&amp;L&amp;"Arial,Italic"&amp;9Resource Planning Toolkit Updated April, 2018&amp;C&amp;"Arial,Italic"Page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K55"/>
  <sheetViews>
    <sheetView workbookViewId="0">
      <pane ySplit="2" topLeftCell="A25" activePane="bottomLeft" state="frozen"/>
      <selection pane="bottomLeft" activeCell="E59" sqref="E59"/>
    </sheetView>
  </sheetViews>
  <sheetFormatPr baseColWidth="10" defaultColWidth="8.83203125" defaultRowHeight="14" x14ac:dyDescent="0"/>
  <cols>
    <col min="1" max="1" width="40.5" style="25" customWidth="1"/>
    <col min="2" max="2" width="9.5" style="24" customWidth="1"/>
    <col min="3" max="3" width="8.6640625" style="24" bestFit="1" customWidth="1"/>
    <col min="4" max="4" width="3" style="20" customWidth="1"/>
    <col min="5" max="5" width="39.6640625" style="25" customWidth="1"/>
    <col min="6" max="6" width="10.1640625" style="24" customWidth="1"/>
    <col min="7" max="7" width="7.33203125" style="24" customWidth="1"/>
    <col min="8" max="16384" width="8.83203125" style="20"/>
  </cols>
  <sheetData>
    <row r="1" spans="1:7" s="19" customFormat="1" ht="27.75" customHeight="1">
      <c r="A1" s="908" t="s">
        <v>481</v>
      </c>
      <c r="B1" s="908"/>
      <c r="C1" s="908"/>
      <c r="D1" s="908"/>
      <c r="E1" s="908"/>
      <c r="F1" s="908"/>
      <c r="G1" s="908"/>
    </row>
    <row r="2" spans="1:7" s="19" customFormat="1" ht="18.75" customHeight="1">
      <c r="A2" s="91" t="s">
        <v>117</v>
      </c>
      <c r="B2" s="146" t="s">
        <v>118</v>
      </c>
      <c r="C2" s="147" t="s">
        <v>94</v>
      </c>
      <c r="D2" s="92"/>
      <c r="E2" s="91" t="s">
        <v>117</v>
      </c>
      <c r="F2" s="146" t="s">
        <v>118</v>
      </c>
      <c r="G2" s="147" t="s">
        <v>94</v>
      </c>
    </row>
    <row r="3" spans="1:7" s="145" customFormat="1" ht="14.25" customHeight="1">
      <c r="A3" s="142" t="s">
        <v>130</v>
      </c>
      <c r="B3" s="143">
        <v>6313</v>
      </c>
      <c r="C3" s="143">
        <v>23851</v>
      </c>
      <c r="D3" s="144"/>
      <c r="E3" s="142" t="s">
        <v>131</v>
      </c>
      <c r="F3" s="143">
        <v>540</v>
      </c>
      <c r="G3" s="143">
        <v>2700</v>
      </c>
    </row>
    <row r="4" spans="1:7" s="145" customFormat="1" ht="14.25" customHeight="1">
      <c r="A4" s="142" t="s">
        <v>132</v>
      </c>
      <c r="B4" s="143">
        <v>5535</v>
      </c>
      <c r="C4" s="143">
        <v>16605</v>
      </c>
      <c r="D4" s="144"/>
      <c r="E4" s="142" t="s">
        <v>133</v>
      </c>
      <c r="F4" s="143">
        <v>528</v>
      </c>
      <c r="G4" s="143">
        <v>1584</v>
      </c>
    </row>
    <row r="5" spans="1:7" s="145" customFormat="1" ht="14.25" customHeight="1">
      <c r="A5" s="142" t="s">
        <v>134</v>
      </c>
      <c r="B5" s="143">
        <v>4510</v>
      </c>
      <c r="C5" s="143">
        <v>13530</v>
      </c>
      <c r="D5" s="144"/>
      <c r="E5" s="142" t="s">
        <v>135</v>
      </c>
      <c r="F5" s="143">
        <v>514</v>
      </c>
      <c r="G5" s="143">
        <v>1542</v>
      </c>
    </row>
    <row r="6" spans="1:7" s="145" customFormat="1" ht="14.25" customHeight="1">
      <c r="A6" s="142" t="s">
        <v>136</v>
      </c>
      <c r="B6" s="143">
        <v>4010</v>
      </c>
      <c r="C6" s="143">
        <v>12030</v>
      </c>
      <c r="D6" s="144"/>
      <c r="E6" s="142" t="s">
        <v>137</v>
      </c>
      <c r="F6" s="143">
        <v>507</v>
      </c>
      <c r="G6" s="143">
        <v>1521</v>
      </c>
    </row>
    <row r="7" spans="1:7" s="145" customFormat="1" ht="14.25" customHeight="1">
      <c r="A7" s="142" t="s">
        <v>138</v>
      </c>
      <c r="B7" s="143">
        <v>3771</v>
      </c>
      <c r="C7" s="143">
        <v>11313</v>
      </c>
      <c r="D7" s="144"/>
      <c r="E7" s="142" t="s">
        <v>139</v>
      </c>
      <c r="F7" s="143">
        <v>490</v>
      </c>
      <c r="G7" s="143">
        <v>1470</v>
      </c>
    </row>
    <row r="8" spans="1:7" s="145" customFormat="1" ht="14.25" customHeight="1">
      <c r="A8" s="142" t="s">
        <v>140</v>
      </c>
      <c r="B8" s="143">
        <v>3534</v>
      </c>
      <c r="C8" s="143">
        <v>10602</v>
      </c>
      <c r="D8" s="144"/>
      <c r="E8" s="142" t="s">
        <v>141</v>
      </c>
      <c r="F8" s="143">
        <v>481</v>
      </c>
      <c r="G8" s="143">
        <v>1443</v>
      </c>
    </row>
    <row r="9" spans="1:7" s="145" customFormat="1" ht="14.25" customHeight="1">
      <c r="A9" s="142" t="s">
        <v>142</v>
      </c>
      <c r="B9" s="143">
        <v>3020</v>
      </c>
      <c r="C9" s="143">
        <v>9546</v>
      </c>
      <c r="D9" s="144"/>
      <c r="E9" s="142" t="s">
        <v>143</v>
      </c>
      <c r="F9" s="143">
        <v>480</v>
      </c>
      <c r="G9" s="143">
        <v>2880</v>
      </c>
    </row>
    <row r="10" spans="1:7" s="145" customFormat="1" ht="14.25" customHeight="1">
      <c r="A10" s="142" t="s">
        <v>144</v>
      </c>
      <c r="B10" s="143">
        <v>2676</v>
      </c>
      <c r="C10" s="143">
        <v>10704</v>
      </c>
      <c r="D10" s="144"/>
      <c r="E10" s="142" t="s">
        <v>145</v>
      </c>
      <c r="F10" s="143">
        <v>478</v>
      </c>
      <c r="G10" s="143">
        <v>956</v>
      </c>
    </row>
    <row r="11" spans="1:7" s="145" customFormat="1" ht="14.25" customHeight="1">
      <c r="A11" s="142" t="s">
        <v>146</v>
      </c>
      <c r="B11" s="143">
        <v>2157</v>
      </c>
      <c r="C11" s="143">
        <v>8628</v>
      </c>
      <c r="D11" s="144"/>
      <c r="E11" s="142" t="s">
        <v>147</v>
      </c>
      <c r="F11" s="143">
        <v>476</v>
      </c>
      <c r="G11" s="143">
        <v>1428</v>
      </c>
    </row>
    <row r="12" spans="1:7" s="145" customFormat="1" ht="14.25" customHeight="1">
      <c r="A12" s="142" t="s">
        <v>148</v>
      </c>
      <c r="B12" s="143">
        <v>1764</v>
      </c>
      <c r="C12" s="143">
        <v>8820</v>
      </c>
      <c r="D12" s="144"/>
      <c r="E12" s="142" t="s">
        <v>149</v>
      </c>
      <c r="F12" s="143">
        <v>471</v>
      </c>
      <c r="G12" s="143">
        <v>2355</v>
      </c>
    </row>
    <row r="13" spans="1:7" s="145" customFormat="1" ht="14.25" customHeight="1">
      <c r="A13" s="142" t="s">
        <v>150</v>
      </c>
      <c r="B13" s="143">
        <v>1537</v>
      </c>
      <c r="C13" s="143">
        <v>6148</v>
      </c>
      <c r="D13" s="144"/>
      <c r="E13" s="142" t="s">
        <v>151</v>
      </c>
      <c r="F13" s="143">
        <v>470</v>
      </c>
      <c r="G13" s="143">
        <v>1410</v>
      </c>
    </row>
    <row r="14" spans="1:7" s="145" customFormat="1" ht="14.25" customHeight="1">
      <c r="A14" s="142" t="s">
        <v>152</v>
      </c>
      <c r="B14" s="143">
        <v>1529</v>
      </c>
      <c r="C14" s="143">
        <v>4587</v>
      </c>
      <c r="D14" s="144"/>
      <c r="E14" s="142" t="s">
        <v>153</v>
      </c>
      <c r="F14" s="143">
        <v>469</v>
      </c>
      <c r="G14" s="143">
        <v>2345</v>
      </c>
    </row>
    <row r="15" spans="1:7" s="145" customFormat="1" ht="14.25" customHeight="1">
      <c r="A15" s="142" t="s">
        <v>154</v>
      </c>
      <c r="B15" s="143">
        <v>1523</v>
      </c>
      <c r="C15" s="143">
        <v>4569</v>
      </c>
      <c r="D15" s="144"/>
      <c r="E15" s="142" t="s">
        <v>155</v>
      </c>
      <c r="F15" s="143">
        <v>464</v>
      </c>
      <c r="G15" s="143">
        <v>1392</v>
      </c>
    </row>
    <row r="16" spans="1:7" s="145" customFormat="1" ht="14.25" customHeight="1">
      <c r="A16" s="142" t="s">
        <v>156</v>
      </c>
      <c r="B16" s="143">
        <v>1446</v>
      </c>
      <c r="C16" s="143">
        <v>7230</v>
      </c>
      <c r="D16" s="144"/>
      <c r="E16" s="142" t="s">
        <v>157</v>
      </c>
      <c r="F16" s="143">
        <v>431</v>
      </c>
      <c r="G16" s="143">
        <v>1293</v>
      </c>
    </row>
    <row r="17" spans="1:7" s="145" customFormat="1" ht="14.25" customHeight="1">
      <c r="A17" s="142" t="s">
        <v>158</v>
      </c>
      <c r="B17" s="143">
        <v>1397</v>
      </c>
      <c r="C17" s="143">
        <v>5588</v>
      </c>
      <c r="D17" s="144"/>
      <c r="E17" s="142" t="s">
        <v>159</v>
      </c>
      <c r="F17" s="143">
        <v>431</v>
      </c>
      <c r="G17" s="143">
        <v>1293</v>
      </c>
    </row>
    <row r="18" spans="1:7" s="145" customFormat="1" ht="14.25" customHeight="1">
      <c r="A18" s="142" t="s">
        <v>160</v>
      </c>
      <c r="B18" s="143">
        <v>1378</v>
      </c>
      <c r="C18" s="143">
        <v>4134</v>
      </c>
      <c r="D18" s="144"/>
      <c r="E18" s="142" t="s">
        <v>161</v>
      </c>
      <c r="F18" s="143">
        <v>423</v>
      </c>
      <c r="G18" s="143">
        <v>1269</v>
      </c>
    </row>
    <row r="19" spans="1:7" s="145" customFormat="1" ht="14.25" customHeight="1">
      <c r="A19" s="142" t="s">
        <v>162</v>
      </c>
      <c r="B19" s="143">
        <v>1335</v>
      </c>
      <c r="C19" s="143">
        <v>1335</v>
      </c>
      <c r="D19" s="144"/>
      <c r="E19" s="142" t="s">
        <v>163</v>
      </c>
      <c r="F19" s="143">
        <v>411</v>
      </c>
      <c r="G19" s="143">
        <v>2055</v>
      </c>
    </row>
    <row r="20" spans="1:7" s="145" customFormat="1" ht="14.25" customHeight="1">
      <c r="A20" s="142" t="s">
        <v>164</v>
      </c>
      <c r="B20" s="143">
        <v>1320</v>
      </c>
      <c r="C20" s="143">
        <v>3960</v>
      </c>
      <c r="D20" s="144"/>
      <c r="E20" s="142" t="s">
        <v>165</v>
      </c>
      <c r="F20" s="143">
        <v>404</v>
      </c>
      <c r="G20" s="143">
        <v>1212</v>
      </c>
    </row>
    <row r="21" spans="1:7" s="145" customFormat="1" ht="14.25" customHeight="1">
      <c r="A21" s="142" t="s">
        <v>166</v>
      </c>
      <c r="B21" s="143">
        <v>1298</v>
      </c>
      <c r="C21" s="143">
        <v>5192</v>
      </c>
      <c r="D21" s="144"/>
      <c r="E21" s="142" t="s">
        <v>167</v>
      </c>
      <c r="F21" s="143">
        <v>400</v>
      </c>
      <c r="G21" s="143">
        <v>1200</v>
      </c>
    </row>
    <row r="22" spans="1:7" s="145" customFormat="1" ht="14.25" customHeight="1">
      <c r="A22" s="142" t="s">
        <v>168</v>
      </c>
      <c r="B22" s="143">
        <v>1260</v>
      </c>
      <c r="C22" s="143">
        <v>3780</v>
      </c>
      <c r="D22" s="144"/>
      <c r="E22" s="142" t="s">
        <v>169</v>
      </c>
      <c r="F22" s="143">
        <v>397</v>
      </c>
      <c r="G22" s="143">
        <v>1191</v>
      </c>
    </row>
    <row r="23" spans="1:7" s="145" customFormat="1" ht="14.25" customHeight="1">
      <c r="A23" s="142" t="s">
        <v>170</v>
      </c>
      <c r="B23" s="143">
        <v>1224</v>
      </c>
      <c r="C23" s="143">
        <v>4896</v>
      </c>
      <c r="D23" s="144"/>
      <c r="E23" s="142" t="s">
        <v>171</v>
      </c>
      <c r="F23" s="143">
        <v>387</v>
      </c>
      <c r="G23" s="143">
        <v>1161</v>
      </c>
    </row>
    <row r="24" spans="1:7" s="145" customFormat="1" ht="14.25" customHeight="1">
      <c r="A24" s="142" t="s">
        <v>172</v>
      </c>
      <c r="B24" s="143">
        <v>1107</v>
      </c>
      <c r="C24" s="143">
        <v>3321</v>
      </c>
      <c r="D24" s="144"/>
      <c r="E24" s="142" t="s">
        <v>173</v>
      </c>
      <c r="F24" s="143">
        <v>373</v>
      </c>
      <c r="G24" s="143">
        <v>1119</v>
      </c>
    </row>
    <row r="25" spans="1:7" s="145" customFormat="1" ht="14.25" customHeight="1">
      <c r="A25" s="142" t="s">
        <v>174</v>
      </c>
      <c r="B25" s="143">
        <v>1096</v>
      </c>
      <c r="C25" s="143">
        <v>4384</v>
      </c>
      <c r="D25" s="144"/>
      <c r="E25" s="142" t="s">
        <v>175</v>
      </c>
      <c r="F25" s="143">
        <v>370</v>
      </c>
      <c r="G25" s="143">
        <v>1110</v>
      </c>
    </row>
    <row r="26" spans="1:7" s="145" customFormat="1" ht="14.25" customHeight="1">
      <c r="A26" s="142" t="s">
        <v>176</v>
      </c>
      <c r="B26" s="143">
        <v>1087</v>
      </c>
      <c r="C26" s="143">
        <v>3261</v>
      </c>
      <c r="D26" s="144"/>
      <c r="E26" s="142" t="s">
        <v>177</v>
      </c>
      <c r="F26" s="143">
        <v>362</v>
      </c>
      <c r="G26" s="143">
        <v>1086</v>
      </c>
    </row>
    <row r="27" spans="1:7" s="145" customFormat="1" ht="14.25" customHeight="1">
      <c r="A27" s="142" t="s">
        <v>178</v>
      </c>
      <c r="B27" s="143">
        <v>1076</v>
      </c>
      <c r="C27" s="143">
        <v>3228</v>
      </c>
      <c r="D27" s="144"/>
      <c r="E27" s="142" t="s">
        <v>179</v>
      </c>
      <c r="F27" s="143">
        <v>355</v>
      </c>
      <c r="G27" s="143">
        <v>1065</v>
      </c>
    </row>
    <row r="28" spans="1:7" s="145" customFormat="1" ht="14.25" customHeight="1">
      <c r="A28" s="142" t="s">
        <v>180</v>
      </c>
      <c r="B28" s="143">
        <v>1053</v>
      </c>
      <c r="C28" s="143">
        <v>4212</v>
      </c>
      <c r="D28" s="144"/>
      <c r="E28" s="142" t="s">
        <v>181</v>
      </c>
      <c r="F28" s="143">
        <v>355</v>
      </c>
      <c r="G28" s="143">
        <v>1065</v>
      </c>
    </row>
    <row r="29" spans="1:7" s="145" customFormat="1" ht="14.25" customHeight="1">
      <c r="A29" s="142" t="s">
        <v>182</v>
      </c>
      <c r="B29" s="143">
        <v>1027</v>
      </c>
      <c r="C29" s="143">
        <v>3081</v>
      </c>
      <c r="D29" s="144"/>
      <c r="E29" s="142" t="s">
        <v>183</v>
      </c>
      <c r="F29" s="143">
        <v>350</v>
      </c>
      <c r="G29" s="143">
        <v>1050</v>
      </c>
    </row>
    <row r="30" spans="1:7" s="145" customFormat="1" ht="14.25" customHeight="1">
      <c r="A30" s="142" t="s">
        <v>184</v>
      </c>
      <c r="B30" s="143">
        <v>1020</v>
      </c>
      <c r="C30" s="143">
        <v>4080</v>
      </c>
      <c r="D30" s="144"/>
      <c r="E30" s="142" t="s">
        <v>185</v>
      </c>
      <c r="F30" s="143">
        <v>341</v>
      </c>
      <c r="G30" s="143">
        <v>1705</v>
      </c>
    </row>
    <row r="31" spans="1:7" s="145" customFormat="1" ht="14.25" customHeight="1">
      <c r="A31" s="142" t="s">
        <v>186</v>
      </c>
      <c r="B31" s="143">
        <v>974</v>
      </c>
      <c r="C31" s="143">
        <v>4870</v>
      </c>
      <c r="D31" s="144"/>
      <c r="E31" s="142" t="s">
        <v>187</v>
      </c>
      <c r="F31" s="143">
        <v>336</v>
      </c>
      <c r="G31" s="143">
        <v>1344</v>
      </c>
    </row>
    <row r="32" spans="1:7" s="145" customFormat="1" ht="14.25" customHeight="1">
      <c r="A32" s="142" t="s">
        <v>188</v>
      </c>
      <c r="B32" s="143">
        <v>954</v>
      </c>
      <c r="C32" s="143">
        <v>2862</v>
      </c>
      <c r="D32" s="144"/>
      <c r="E32" s="142" t="s">
        <v>189</v>
      </c>
      <c r="F32" s="143">
        <v>335</v>
      </c>
      <c r="G32" s="143">
        <v>1340</v>
      </c>
    </row>
    <row r="33" spans="1:7" s="145" customFormat="1" ht="14.25" customHeight="1">
      <c r="A33" s="142" t="s">
        <v>190</v>
      </c>
      <c r="B33" s="143">
        <v>941</v>
      </c>
      <c r="C33" s="143">
        <v>2823</v>
      </c>
      <c r="D33" s="144"/>
      <c r="E33" s="142" t="s">
        <v>191</v>
      </c>
      <c r="F33" s="143">
        <v>320</v>
      </c>
      <c r="G33" s="143">
        <v>960</v>
      </c>
    </row>
    <row r="34" spans="1:7" s="145" customFormat="1" ht="14.25" customHeight="1">
      <c r="A34" s="142" t="s">
        <v>192</v>
      </c>
      <c r="B34" s="143">
        <v>892</v>
      </c>
      <c r="C34" s="143">
        <v>2676</v>
      </c>
      <c r="D34" s="144"/>
      <c r="E34" s="142" t="s">
        <v>193</v>
      </c>
      <c r="F34" s="143">
        <v>315</v>
      </c>
      <c r="G34" s="143">
        <v>945</v>
      </c>
    </row>
    <row r="35" spans="1:7" s="145" customFormat="1" ht="14.25" customHeight="1">
      <c r="A35" s="142" t="s">
        <v>194</v>
      </c>
      <c r="B35" s="143">
        <v>881</v>
      </c>
      <c r="C35" s="143">
        <v>4405</v>
      </c>
      <c r="D35" s="144"/>
      <c r="E35" s="142" t="s">
        <v>195</v>
      </c>
      <c r="F35" s="143">
        <v>315</v>
      </c>
      <c r="G35" s="143">
        <v>945</v>
      </c>
    </row>
    <row r="36" spans="1:7" s="145" customFormat="1" ht="14.25" customHeight="1">
      <c r="A36" s="142" t="s">
        <v>196</v>
      </c>
      <c r="B36" s="143">
        <v>881</v>
      </c>
      <c r="C36" s="143">
        <v>5286</v>
      </c>
      <c r="D36" s="144"/>
      <c r="E36" s="142" t="s">
        <v>197</v>
      </c>
      <c r="F36" s="143">
        <v>312</v>
      </c>
      <c r="G36" s="143">
        <v>936</v>
      </c>
    </row>
    <row r="37" spans="1:7" s="145" customFormat="1" ht="14.25" customHeight="1">
      <c r="A37" s="142" t="s">
        <v>198</v>
      </c>
      <c r="B37" s="143">
        <v>872</v>
      </c>
      <c r="C37" s="143">
        <v>2616</v>
      </c>
      <c r="D37" s="144"/>
      <c r="E37" s="142" t="s">
        <v>199</v>
      </c>
      <c r="F37" s="143">
        <v>307</v>
      </c>
      <c r="G37" s="143">
        <v>921</v>
      </c>
    </row>
    <row r="38" spans="1:7" s="145" customFormat="1" ht="14.25" customHeight="1">
      <c r="A38" s="142" t="s">
        <v>200</v>
      </c>
      <c r="B38" s="143">
        <v>844</v>
      </c>
      <c r="C38" s="143">
        <v>844</v>
      </c>
      <c r="D38" s="144"/>
      <c r="E38" s="142" t="s">
        <v>201</v>
      </c>
      <c r="F38" s="143">
        <v>303</v>
      </c>
      <c r="G38" s="143">
        <v>909</v>
      </c>
    </row>
    <row r="39" spans="1:7" s="145" customFormat="1" ht="14.25" customHeight="1">
      <c r="A39" s="142" t="s">
        <v>202</v>
      </c>
      <c r="B39" s="143">
        <v>819</v>
      </c>
      <c r="C39" s="143">
        <v>4095</v>
      </c>
      <c r="D39" s="144"/>
      <c r="E39" s="142" t="s">
        <v>203</v>
      </c>
      <c r="F39" s="143">
        <v>296</v>
      </c>
      <c r="G39" s="143">
        <v>1184</v>
      </c>
    </row>
    <row r="40" spans="1:7" s="145" customFormat="1" ht="14.25" customHeight="1">
      <c r="A40" s="142" t="s">
        <v>204</v>
      </c>
      <c r="B40" s="143">
        <v>817</v>
      </c>
      <c r="C40" s="143">
        <v>817</v>
      </c>
      <c r="D40" s="144"/>
      <c r="E40" s="142" t="s">
        <v>205</v>
      </c>
      <c r="F40" s="143">
        <v>290</v>
      </c>
      <c r="G40" s="143">
        <v>870</v>
      </c>
    </row>
    <row r="41" spans="1:7" s="145" customFormat="1" ht="14.25" customHeight="1">
      <c r="A41" s="142" t="s">
        <v>206</v>
      </c>
      <c r="B41" s="143">
        <v>763</v>
      </c>
      <c r="C41" s="143">
        <v>2289</v>
      </c>
      <c r="D41" s="144"/>
      <c r="E41" s="142" t="s">
        <v>207</v>
      </c>
      <c r="F41" s="143">
        <v>290</v>
      </c>
      <c r="G41" s="143">
        <v>1160</v>
      </c>
    </row>
    <row r="42" spans="1:7" s="145" customFormat="1" ht="14.25" customHeight="1">
      <c r="A42" s="142" t="s">
        <v>208</v>
      </c>
      <c r="B42" s="143">
        <v>756</v>
      </c>
      <c r="C42" s="143">
        <v>2268</v>
      </c>
      <c r="D42" s="144"/>
      <c r="E42" s="142" t="s">
        <v>209</v>
      </c>
      <c r="F42" s="143">
        <v>282</v>
      </c>
      <c r="G42" s="143">
        <v>696</v>
      </c>
    </row>
    <row r="43" spans="1:7" s="145" customFormat="1" ht="14.25" customHeight="1">
      <c r="A43" s="142" t="s">
        <v>210</v>
      </c>
      <c r="B43" s="143">
        <v>715</v>
      </c>
      <c r="C43" s="143">
        <v>2860</v>
      </c>
      <c r="D43" s="144"/>
      <c r="E43" s="142" t="s">
        <v>211</v>
      </c>
      <c r="F43" s="143">
        <v>277</v>
      </c>
      <c r="G43" s="143">
        <v>831</v>
      </c>
    </row>
    <row r="44" spans="1:7" s="145" customFormat="1" ht="14.25" customHeight="1">
      <c r="A44" s="142" t="s">
        <v>212</v>
      </c>
      <c r="B44" s="143">
        <v>685</v>
      </c>
      <c r="C44" s="143">
        <v>2055</v>
      </c>
      <c r="D44" s="144"/>
      <c r="E44" s="142" t="s">
        <v>213</v>
      </c>
      <c r="F44" s="143">
        <v>273</v>
      </c>
      <c r="G44" s="143">
        <v>1092</v>
      </c>
    </row>
    <row r="45" spans="1:7" s="145" customFormat="1" ht="14.25" customHeight="1">
      <c r="A45" s="142" t="s">
        <v>214</v>
      </c>
      <c r="B45" s="143">
        <v>683</v>
      </c>
      <c r="C45" s="143">
        <v>2732</v>
      </c>
      <c r="D45" s="144"/>
      <c r="E45" s="142" t="s">
        <v>215</v>
      </c>
      <c r="F45" s="143">
        <v>272</v>
      </c>
      <c r="G45" s="143">
        <v>544</v>
      </c>
    </row>
    <row r="46" spans="1:7" s="145" customFormat="1" ht="14.25" customHeight="1">
      <c r="A46" s="142" t="s">
        <v>216</v>
      </c>
      <c r="B46" s="143">
        <v>654</v>
      </c>
      <c r="C46" s="143">
        <v>1962</v>
      </c>
      <c r="D46" s="144"/>
      <c r="E46" s="142" t="s">
        <v>217</v>
      </c>
      <c r="F46" s="143">
        <v>268</v>
      </c>
      <c r="G46" s="143">
        <v>804</v>
      </c>
    </row>
    <row r="47" spans="1:7" s="145" customFormat="1" ht="14.25" customHeight="1">
      <c r="A47" s="142" t="s">
        <v>218</v>
      </c>
      <c r="B47" s="143">
        <v>650</v>
      </c>
      <c r="C47" s="143">
        <v>1950</v>
      </c>
      <c r="D47" s="144"/>
      <c r="E47" s="142" t="s">
        <v>219</v>
      </c>
      <c r="F47" s="143">
        <v>260</v>
      </c>
      <c r="G47" s="143">
        <v>260</v>
      </c>
    </row>
    <row r="48" spans="1:7" s="145" customFormat="1" ht="14.25" customHeight="1">
      <c r="A48" s="142" t="s">
        <v>220</v>
      </c>
      <c r="B48" s="143">
        <v>648</v>
      </c>
      <c r="C48" s="143">
        <v>3240</v>
      </c>
      <c r="D48" s="144"/>
      <c r="E48" s="142" t="s">
        <v>221</v>
      </c>
      <c r="F48" s="143">
        <v>258</v>
      </c>
      <c r="G48" s="143">
        <v>1032</v>
      </c>
    </row>
    <row r="49" spans="1:11" s="145" customFormat="1" ht="14.25" customHeight="1">
      <c r="A49" s="142" t="s">
        <v>222</v>
      </c>
      <c r="B49" s="143">
        <v>640</v>
      </c>
      <c r="C49" s="143">
        <v>1920</v>
      </c>
      <c r="D49" s="144"/>
      <c r="E49" s="142" t="s">
        <v>223</v>
      </c>
      <c r="F49" s="143">
        <v>256</v>
      </c>
      <c r="G49" s="143">
        <v>768</v>
      </c>
    </row>
    <row r="50" spans="1:11" s="145" customFormat="1" ht="14.25" customHeight="1">
      <c r="A50" s="142" t="s">
        <v>224</v>
      </c>
      <c r="B50" s="143">
        <v>624</v>
      </c>
      <c r="C50" s="143">
        <v>1872</v>
      </c>
      <c r="D50" s="144"/>
      <c r="E50" s="142" t="s">
        <v>225</v>
      </c>
      <c r="F50" s="143">
        <v>253</v>
      </c>
      <c r="G50" s="143">
        <v>759</v>
      </c>
    </row>
    <row r="51" spans="1:11" s="145" customFormat="1" ht="14.25" customHeight="1">
      <c r="A51" s="142" t="s">
        <v>226</v>
      </c>
      <c r="B51" s="143">
        <v>623</v>
      </c>
      <c r="C51" s="143">
        <v>1869</v>
      </c>
      <c r="D51" s="144"/>
      <c r="E51" s="142" t="s">
        <v>227</v>
      </c>
      <c r="F51" s="143">
        <v>251</v>
      </c>
      <c r="G51" s="143">
        <v>753</v>
      </c>
    </row>
    <row r="52" spans="1:11" s="145" customFormat="1" ht="14.25" customHeight="1">
      <c r="A52" s="142" t="s">
        <v>228</v>
      </c>
      <c r="B52" s="143">
        <v>554</v>
      </c>
      <c r="C52" s="143">
        <v>1662</v>
      </c>
      <c r="D52" s="144"/>
      <c r="E52" s="142" t="s">
        <v>229</v>
      </c>
      <c r="F52" s="143">
        <v>247</v>
      </c>
      <c r="G52" s="143">
        <v>988</v>
      </c>
    </row>
    <row r="53" spans="1:11" s="145" customFormat="1" ht="14.25" customHeight="1">
      <c r="A53" s="909" t="s">
        <v>230</v>
      </c>
      <c r="B53" s="910"/>
      <c r="C53" s="910"/>
      <c r="D53" s="910"/>
      <c r="E53" s="911"/>
      <c r="F53" s="148">
        <v>0.71</v>
      </c>
      <c r="G53" s="148">
        <v>0.73</v>
      </c>
    </row>
    <row r="54" spans="1:11" s="21" customFormat="1" ht="10.5" customHeight="1">
      <c r="B54" s="22"/>
      <c r="C54" s="22"/>
      <c r="F54" s="22"/>
      <c r="G54" s="22"/>
    </row>
    <row r="55" spans="1:11">
      <c r="A55" s="700" t="s">
        <v>231</v>
      </c>
      <c r="J55" s="26"/>
      <c r="K55" s="26"/>
    </row>
  </sheetData>
  <sheetProtection password="FD2C" sheet="1" objects="1" scenarios="1" sort="0" autoFilter="0" pivotTables="0"/>
  <mergeCells count="2">
    <mergeCell ref="A1:G1"/>
    <mergeCell ref="A53:E53"/>
  </mergeCells>
  <pageMargins left="0.45" right="0.45" top="0.5" bottom="0.5" header="0.3" footer="0.3"/>
  <pageSetup scale="9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Cover</vt:lpstr>
      <vt:lpstr>Table of Content</vt:lpstr>
      <vt:lpstr>Table 1 Discipline Cost</vt:lpstr>
      <vt:lpstr>T-1 Cost to Educate</vt:lpstr>
      <vt:lpstr>Table 2 Student Faculty Ratios</vt:lpstr>
      <vt:lpstr>T-2A S-F Ratio AY-FY-18 </vt:lpstr>
      <vt:lpstr>T-2B SF Ratio Time of Day</vt:lpstr>
      <vt:lpstr>Table 3 Highest Enrolled Course</vt:lpstr>
      <vt:lpstr>T-3A 100 Highest Enrolled</vt:lpstr>
      <vt:lpstr>T-3B 50 Highest by Campus</vt:lpstr>
      <vt:lpstr>Table 4 Course Sections Offered</vt:lpstr>
      <vt:lpstr>T-4 Active and Cancelled Crses</vt:lpstr>
      <vt:lpstr>Table 5 Seat Capacity</vt:lpstr>
      <vt:lpstr>T-5A-By Campus</vt:lpstr>
      <vt:lpstr>T-5B Before Noon</vt:lpstr>
      <vt:lpstr>T-5C Afternoon </vt:lpstr>
      <vt:lpstr>T-5D Evening</vt:lpstr>
      <vt:lpstr>T-5E No-Time</vt:lpstr>
      <vt:lpstr>Table 6 Degree Program Enrlmnt</vt:lpstr>
      <vt:lpstr>T-6 Program Enrollment</vt:lpstr>
      <vt:lpstr>Table 7 Awards by Type</vt:lpstr>
      <vt:lpstr>T-7-Awards 2014-2018</vt:lpstr>
      <vt:lpstr>Table 8 Program Transfers</vt:lpstr>
      <vt:lpstr>T-8 FY18 Program Transfers</vt:lpstr>
      <vt:lpstr>Table 9 Four-Year GradTrns Rate</vt:lpstr>
      <vt:lpstr>T-9 Grad Transfer Rate</vt:lpstr>
      <vt:lpstr>Table 10 Credits &amp;Time to Award</vt:lpstr>
      <vt:lpstr>T-10 Credit Time to Award</vt:lpstr>
      <vt:lpstr>Table 11 Top Producing Awards</vt:lpstr>
      <vt:lpstr>T-11A Top Producing in FY18</vt:lpstr>
      <vt:lpstr>T-11B Top Producing 5-Yr Trend</vt:lpstr>
      <vt:lpstr>TBL12 Low Producing Awards</vt:lpstr>
      <vt:lpstr>T-12 Low Producing Awards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Sharon Burke</cp:lastModifiedBy>
  <cp:lastPrinted>2019-05-28T17:40:04Z</cp:lastPrinted>
  <dcterms:created xsi:type="dcterms:W3CDTF">2011-02-11T15:45:55Z</dcterms:created>
  <dcterms:modified xsi:type="dcterms:W3CDTF">2019-07-17T15:54:00Z</dcterms:modified>
</cp:coreProperties>
</file>